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sheets/sheet3.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drawings/drawing1.xml" ContentType="application/vnd.openxmlformats-officedocument.drawing+xml"/>
  <Override PartName="/xl/worksheets/sheet18.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3.xml" ContentType="application/vnd.openxmlformats-officedocument.spreadsheetml.worksheet+xml"/>
  <Override PartName="/xl/worksheets/sheet19.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comments2.xml" ContentType="application/vnd.openxmlformats-officedocument.spreadsheetml.comment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6"/>
  <workbookPr codeName="ThisWorkbook"/>
  <mc:AlternateContent xmlns:mc="http://schemas.openxmlformats.org/markup-compatibility/2006">
    <mc:Choice Requires="x15">
      <x15ac:absPath xmlns:x15ac="http://schemas.microsoft.com/office/spreadsheetml/2010/11/ac" url="C:\Users\RDAULTON\Dropbox (Harvard University)\IWAI\3. Product\02. Framework Templates &amp; Data\Publicly Available Templates\"/>
    </mc:Choice>
  </mc:AlternateContent>
  <xr:revisionPtr revIDLastSave="0" documentId="13_ncr:1_{8B6D0C37-4B66-48DF-A45F-33318A4C9433}" xr6:coauthVersionLast="36" xr6:coauthVersionMax="36" xr10:uidLastSave="{00000000-0000-0000-0000-000000000000}"/>
  <bookViews>
    <workbookView xWindow="0" yWindow="0" windowWidth="28800" windowHeight="12225" tabRatio="955" xr2:uid="{00000000-000D-0000-FFFF-FFFF00000000}"/>
  </bookViews>
  <sheets>
    <sheet name="Cover Page" sheetId="22" r:id="rId1"/>
    <sheet name="Data Input and Results" sheetId="8" r:id="rId2"/>
    <sheet name="Access_Affordability" sheetId="7" r:id="rId3"/>
    <sheet name="Access_Underserved" sheetId="10" r:id="rId4"/>
    <sheet name="Quality_Basic Need" sheetId="15" r:id="rId5"/>
    <sheet name="Quality_Effectiveness" sheetId="13" r:id="rId6"/>
    <sheet name="Quality_Health and Safety" sheetId="11" r:id="rId7"/>
    <sheet name="Optionality" sheetId="17" r:id="rId8"/>
    <sheet name="Environmental_Use Phase" sheetId="19" r:id="rId9"/>
    <sheet name="Environmental_End of Life" sheetId="21" r:id="rId10"/>
    <sheet name="Ex. Company A+B Data and Result" sheetId="23" r:id="rId11"/>
    <sheet name="Ex. Access_Affordability" sheetId="24" r:id="rId12"/>
    <sheet name="Ex. Access_Underserved" sheetId="25" r:id="rId13"/>
    <sheet name="Ex. Quality_Basic Need" sheetId="26" r:id="rId14"/>
    <sheet name="Ex. Quality_Effectiveness" sheetId="27" r:id="rId15"/>
    <sheet name="Ex. Quality_Health and Safety" sheetId="28" r:id="rId16"/>
    <sheet name="Ex. Optionality" sheetId="29" r:id="rId17"/>
    <sheet name="Ex. Environmental_Use Phase" sheetId="30" r:id="rId18"/>
    <sheet name="Ex. Environmental_End of Life" sheetId="31" r:id="rId19"/>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5" i="8" l="1"/>
  <c r="J14" i="8"/>
  <c r="J13" i="8"/>
  <c r="J12" i="8"/>
  <c r="J11" i="8"/>
  <c r="J10" i="8"/>
  <c r="J9" i="8"/>
  <c r="J8" i="8"/>
  <c r="C11" i="31"/>
  <c r="C9" i="31"/>
  <c r="C7" i="31"/>
  <c r="C11" i="30"/>
  <c r="J14" i="23" s="1"/>
  <c r="C9" i="30"/>
  <c r="C7" i="30"/>
  <c r="C15" i="28"/>
  <c r="C13" i="28"/>
  <c r="C9" i="28"/>
  <c r="C11" i="28" s="1"/>
  <c r="C17" i="28" s="1"/>
  <c r="C19" i="28" s="1"/>
  <c r="J12" i="23" s="1"/>
  <c r="C7" i="28"/>
  <c r="C77" i="27"/>
  <c r="C75" i="27"/>
  <c r="C73" i="27"/>
  <c r="C69" i="27"/>
  <c r="C67" i="27"/>
  <c r="C71" i="27" s="1"/>
  <c r="C79" i="27" s="1"/>
  <c r="C65" i="27"/>
  <c r="C61" i="27"/>
  <c r="C59" i="27"/>
  <c r="C57" i="27"/>
  <c r="C53" i="27"/>
  <c r="C51" i="27"/>
  <c r="C55" i="27" s="1"/>
  <c r="C63" i="27" s="1"/>
  <c r="C47" i="27"/>
  <c r="C45" i="27"/>
  <c r="C43" i="27"/>
  <c r="C39" i="27"/>
  <c r="C37" i="27"/>
  <c r="C35" i="27"/>
  <c r="C41" i="27" s="1"/>
  <c r="C49" i="27" s="1"/>
  <c r="C31" i="27"/>
  <c r="C29" i="27"/>
  <c r="C27" i="27"/>
  <c r="C21" i="27"/>
  <c r="C17" i="27"/>
  <c r="C15" i="27"/>
  <c r="C13" i="27"/>
  <c r="C11" i="27"/>
  <c r="C19" i="27" s="1"/>
  <c r="C9" i="27"/>
  <c r="C7" i="27"/>
  <c r="C36" i="26"/>
  <c r="B36" i="26"/>
  <c r="C34" i="26"/>
  <c r="B34" i="26"/>
  <c r="C32" i="26"/>
  <c r="C38" i="26" s="1"/>
  <c r="J10" i="23" s="1"/>
  <c r="C30" i="26"/>
  <c r="B30" i="26"/>
  <c r="C29" i="26"/>
  <c r="B29" i="26"/>
  <c r="C28" i="26"/>
  <c r="B28" i="26"/>
  <c r="C27" i="26"/>
  <c r="B27" i="26"/>
  <c r="C26" i="26"/>
  <c r="B26" i="26"/>
  <c r="C25" i="26"/>
  <c r="B25" i="26"/>
  <c r="C24" i="26"/>
  <c r="B24" i="26"/>
  <c r="C23" i="26"/>
  <c r="B23" i="26"/>
  <c r="C22" i="26"/>
  <c r="B22" i="26"/>
  <c r="C21" i="26"/>
  <c r="B21" i="26"/>
  <c r="C17" i="26"/>
  <c r="C16" i="26"/>
  <c r="B16" i="26"/>
  <c r="C15" i="26"/>
  <c r="C14" i="26"/>
  <c r="C13" i="26"/>
  <c r="C12" i="26"/>
  <c r="B12" i="26"/>
  <c r="C11" i="26"/>
  <c r="C10" i="26"/>
  <c r="C9" i="26"/>
  <c r="C8" i="26"/>
  <c r="B8" i="26"/>
  <c r="C15" i="25"/>
  <c r="C13" i="25"/>
  <c r="C11" i="25"/>
  <c r="C9" i="25"/>
  <c r="C17" i="25" s="1"/>
  <c r="J9" i="23" s="1"/>
  <c r="C7" i="25"/>
  <c r="C211" i="24"/>
  <c r="B211" i="24"/>
  <c r="C210" i="24"/>
  <c r="C209" i="24"/>
  <c r="C208" i="24"/>
  <c r="C207" i="24"/>
  <c r="B207" i="24"/>
  <c r="C206" i="24"/>
  <c r="C205" i="24"/>
  <c r="C204" i="24"/>
  <c r="C203" i="24"/>
  <c r="B203" i="24"/>
  <c r="C202" i="24"/>
  <c r="C198" i="24"/>
  <c r="C197" i="24"/>
  <c r="C196" i="24"/>
  <c r="B196" i="24"/>
  <c r="C195" i="24"/>
  <c r="C194" i="24"/>
  <c r="C193" i="24"/>
  <c r="C192" i="24"/>
  <c r="B192" i="24"/>
  <c r="C191" i="24"/>
  <c r="C190" i="24"/>
  <c r="C189" i="24"/>
  <c r="C185" i="24"/>
  <c r="B185" i="24"/>
  <c r="C184" i="24"/>
  <c r="B184" i="24"/>
  <c r="C183" i="24"/>
  <c r="B183" i="24"/>
  <c r="C182" i="24"/>
  <c r="B182" i="24"/>
  <c r="C181" i="24"/>
  <c r="B181" i="24"/>
  <c r="C180" i="24"/>
  <c r="B180" i="24"/>
  <c r="C179" i="24"/>
  <c r="B179" i="24"/>
  <c r="C178" i="24"/>
  <c r="B178" i="24"/>
  <c r="C177" i="24"/>
  <c r="B177" i="24"/>
  <c r="C176" i="24"/>
  <c r="B176" i="24"/>
  <c r="C152" i="24"/>
  <c r="B151" i="24"/>
  <c r="C138" i="24"/>
  <c r="C136" i="24"/>
  <c r="C140" i="24" s="1"/>
  <c r="B135" i="24"/>
  <c r="C122" i="24"/>
  <c r="C124" i="24" s="1"/>
  <c r="C120" i="24"/>
  <c r="B119" i="24"/>
  <c r="C104" i="24"/>
  <c r="B103" i="24"/>
  <c r="C88" i="24"/>
  <c r="B87" i="24"/>
  <c r="C74" i="24"/>
  <c r="C72" i="24"/>
  <c r="C76" i="24" s="1"/>
  <c r="B71" i="24"/>
  <c r="C58" i="24"/>
  <c r="C60" i="24" s="1"/>
  <c r="C56" i="24"/>
  <c r="B55" i="24"/>
  <c r="C40" i="24"/>
  <c r="B39" i="24"/>
  <c r="C24" i="24"/>
  <c r="B23" i="24"/>
  <c r="C10" i="24"/>
  <c r="C8" i="24"/>
  <c r="C12" i="24" s="1"/>
  <c r="B7" i="24"/>
  <c r="F92" i="23"/>
  <c r="F86" i="23"/>
  <c r="C23" i="27" s="1"/>
  <c r="D58" i="23"/>
  <c r="B17" i="26" s="1"/>
  <c r="D57" i="23"/>
  <c r="D56" i="23"/>
  <c r="B15" i="26" s="1"/>
  <c r="D55" i="23"/>
  <c r="B14" i="26" s="1"/>
  <c r="D54" i="23"/>
  <c r="B13" i="26" s="1"/>
  <c r="D53" i="23"/>
  <c r="D52" i="23"/>
  <c r="B11" i="26" s="1"/>
  <c r="D51" i="23"/>
  <c r="B10" i="26" s="1"/>
  <c r="D50" i="23"/>
  <c r="B9" i="26" s="1"/>
  <c r="D49" i="23"/>
  <c r="D45" i="23"/>
  <c r="D44" i="23"/>
  <c r="B210" i="24" s="1"/>
  <c r="D43" i="23"/>
  <c r="B209" i="24" s="1"/>
  <c r="D42" i="23"/>
  <c r="B208" i="24" s="1"/>
  <c r="D41" i="23"/>
  <c r="D40" i="23"/>
  <c r="B206" i="24" s="1"/>
  <c r="D39" i="23"/>
  <c r="B205" i="24" s="1"/>
  <c r="D38" i="23"/>
  <c r="B204" i="24" s="1"/>
  <c r="D37" i="23"/>
  <c r="D36" i="23"/>
  <c r="B202" i="24" s="1"/>
  <c r="D34" i="23"/>
  <c r="B198" i="24" s="1"/>
  <c r="D33" i="23"/>
  <c r="B197" i="24" s="1"/>
  <c r="D32" i="23"/>
  <c r="D31" i="23"/>
  <c r="B195" i="24" s="1"/>
  <c r="D30" i="23"/>
  <c r="B194" i="24" s="1"/>
  <c r="D29" i="23"/>
  <c r="B193" i="24" s="1"/>
  <c r="D28" i="23"/>
  <c r="D27" i="23"/>
  <c r="B191" i="24" s="1"/>
  <c r="D26" i="23"/>
  <c r="B190" i="24" s="1"/>
  <c r="D25" i="23"/>
  <c r="B189" i="24" s="1"/>
  <c r="J15" i="23"/>
  <c r="C78" i="24" l="1"/>
  <c r="C80" i="24" s="1"/>
  <c r="C86" i="24" s="1"/>
  <c r="C30" i="24"/>
  <c r="C158" i="24"/>
  <c r="C81" i="27"/>
  <c r="J11" i="23" s="1"/>
  <c r="C25" i="27"/>
  <c r="C33" i="27" s="1"/>
  <c r="C130" i="24"/>
  <c r="C66" i="24"/>
  <c r="C146" i="24"/>
  <c r="C18" i="24"/>
  <c r="C82" i="24"/>
  <c r="C62" i="24"/>
  <c r="C114" i="24"/>
  <c r="C116" i="24"/>
  <c r="C68" i="24"/>
  <c r="C52" i="24"/>
  <c r="C132" i="24"/>
  <c r="C14" i="24"/>
  <c r="C16" i="24" s="1"/>
  <c r="C22" i="24" s="1"/>
  <c r="C142" i="24"/>
  <c r="C144" i="24" s="1"/>
  <c r="C150" i="24" s="1"/>
  <c r="C50" i="24"/>
  <c r="C64" i="24"/>
  <c r="C70" i="24" s="1"/>
  <c r="C94" i="24"/>
  <c r="C126" i="24"/>
  <c r="C128" i="24" s="1"/>
  <c r="C134" i="24" s="1"/>
  <c r="C110" i="24"/>
  <c r="C20" i="24"/>
  <c r="C26" i="24"/>
  <c r="C28" i="24" s="1"/>
  <c r="C32" i="24" s="1"/>
  <c r="C38" i="24" s="1"/>
  <c r="C34" i="24"/>
  <c r="C84" i="24"/>
  <c r="C90" i="24"/>
  <c r="C92" i="24" s="1"/>
  <c r="C96" i="24" s="1"/>
  <c r="C102" i="24" s="1"/>
  <c r="C98" i="24"/>
  <c r="C148" i="24"/>
  <c r="C154" i="24"/>
  <c r="C156" i="24" s="1"/>
  <c r="C160" i="24" s="1"/>
  <c r="C166" i="24" s="1"/>
  <c r="C162" i="24"/>
  <c r="C46" i="24"/>
  <c r="C36" i="24"/>
  <c r="C42" i="24"/>
  <c r="C44" i="24" s="1"/>
  <c r="C100" i="24"/>
  <c r="C106" i="24"/>
  <c r="C108" i="24" s="1"/>
  <c r="C112" i="24" s="1"/>
  <c r="C118" i="24" s="1"/>
  <c r="C164" i="24"/>
  <c r="C11" i="10"/>
  <c r="C9" i="10"/>
  <c r="C13" i="11"/>
  <c r="C9" i="11"/>
  <c r="C48" i="24" l="1"/>
  <c r="C54" i="24" s="1"/>
  <c r="C168" i="24" s="1"/>
  <c r="J8" i="23" s="1"/>
  <c r="C8" i="15"/>
  <c r="C9" i="15"/>
  <c r="C10" i="15"/>
  <c r="C11" i="15"/>
  <c r="C12" i="15"/>
  <c r="C13" i="15"/>
  <c r="C14" i="15"/>
  <c r="C27" i="15"/>
  <c r="C15" i="15"/>
  <c r="J17" i="23" l="1"/>
  <c r="J16" i="23"/>
  <c r="C176" i="7"/>
  <c r="C177" i="7"/>
  <c r="C178" i="7"/>
  <c r="C179" i="7"/>
  <c r="C180" i="7"/>
  <c r="C181" i="7"/>
  <c r="C182" i="7"/>
  <c r="C183" i="7"/>
  <c r="C184" i="7"/>
  <c r="C185" i="7"/>
  <c r="C189" i="7"/>
  <c r="C190" i="7"/>
  <c r="C191" i="7"/>
  <c r="C192" i="7"/>
  <c r="C193" i="7"/>
  <c r="C194" i="7"/>
  <c r="C195" i="7"/>
  <c r="C196" i="7"/>
  <c r="C197" i="7"/>
  <c r="C198" i="7"/>
  <c r="C9" i="19"/>
  <c r="C9" i="21"/>
  <c r="C15" i="11"/>
  <c r="C47" i="13"/>
  <c r="C77" i="13"/>
  <c r="C45" i="13"/>
  <c r="C75" i="13"/>
  <c r="C17" i="13"/>
  <c r="C31" i="13"/>
  <c r="C61" i="13"/>
  <c r="C15" i="13"/>
  <c r="C29" i="13"/>
  <c r="C59" i="13"/>
  <c r="C67" i="13"/>
  <c r="C73" i="13"/>
  <c r="C53" i="13"/>
  <c r="C57" i="13"/>
  <c r="C27" i="13"/>
  <c r="C39" i="13"/>
  <c r="C43" i="13"/>
  <c r="C9" i="13"/>
  <c r="C13" i="13"/>
  <c r="C65" i="13"/>
  <c r="C51" i="13"/>
  <c r="C35" i="13"/>
  <c r="C21" i="13"/>
  <c r="C7" i="13"/>
  <c r="B36" i="15"/>
  <c r="B34" i="15"/>
  <c r="C36" i="15"/>
  <c r="C34" i="15"/>
  <c r="C30" i="15"/>
  <c r="B30" i="15"/>
  <c r="C29" i="15"/>
  <c r="B29" i="15"/>
  <c r="C28" i="15"/>
  <c r="B28" i="15"/>
  <c r="B27" i="15"/>
  <c r="C26" i="15"/>
  <c r="B26" i="15"/>
  <c r="C25" i="15"/>
  <c r="B25" i="15"/>
  <c r="C24" i="15"/>
  <c r="B24" i="15"/>
  <c r="C23" i="15"/>
  <c r="B23" i="15"/>
  <c r="C22" i="15"/>
  <c r="B22" i="15"/>
  <c r="C21" i="15"/>
  <c r="B21" i="15"/>
  <c r="C17" i="15"/>
  <c r="C16" i="15"/>
  <c r="C15" i="10"/>
  <c r="C13" i="10"/>
  <c r="C7" i="10"/>
  <c r="C32" i="15" l="1"/>
  <c r="C38" i="15" s="1"/>
  <c r="C69" i="13"/>
  <c r="C7" i="11"/>
  <c r="C11" i="11" l="1"/>
  <c r="C17" i="11" s="1"/>
  <c r="C19" i="11" s="1"/>
  <c r="C55" i="13"/>
  <c r="C11" i="13"/>
  <c r="C71" i="13"/>
  <c r="B151" i="7"/>
  <c r="B135" i="7"/>
  <c r="B119" i="7"/>
  <c r="B103" i="7"/>
  <c r="B87" i="7"/>
  <c r="B71" i="7"/>
  <c r="B55" i="7"/>
  <c r="B39" i="7"/>
  <c r="B23" i="7"/>
  <c r="C152" i="7"/>
  <c r="C136" i="7"/>
  <c r="C120" i="7"/>
  <c r="C104" i="7"/>
  <c r="C88" i="7"/>
  <c r="C72" i="7"/>
  <c r="C56" i="7"/>
  <c r="C40" i="7"/>
  <c r="C24" i="7"/>
  <c r="B7" i="7"/>
  <c r="C8" i="7"/>
  <c r="B185" i="7"/>
  <c r="B184" i="7"/>
  <c r="B183" i="7"/>
  <c r="B182" i="7"/>
  <c r="B181" i="7"/>
  <c r="B180" i="7"/>
  <c r="B179" i="7"/>
  <c r="B178" i="7"/>
  <c r="B177" i="7"/>
  <c r="B176" i="7"/>
  <c r="C211" i="7"/>
  <c r="C210" i="7"/>
  <c r="C209" i="7"/>
  <c r="C208" i="7"/>
  <c r="C207" i="7"/>
  <c r="C206" i="7"/>
  <c r="C205" i="7"/>
  <c r="C204" i="7"/>
  <c r="C203" i="7"/>
  <c r="C202" i="7"/>
  <c r="D58" i="8"/>
  <c r="B17" i="15" s="1"/>
  <c r="D57" i="8"/>
  <c r="B16" i="15" s="1"/>
  <c r="D56" i="8"/>
  <c r="B15" i="15" s="1"/>
  <c r="D55" i="8"/>
  <c r="B14" i="15" s="1"/>
  <c r="D54" i="8"/>
  <c r="B13" i="15" s="1"/>
  <c r="D53" i="8"/>
  <c r="B12" i="15" s="1"/>
  <c r="D52" i="8"/>
  <c r="B11" i="15" s="1"/>
  <c r="D51" i="8"/>
  <c r="B10" i="15" s="1"/>
  <c r="D50" i="8"/>
  <c r="B9" i="15" s="1"/>
  <c r="D49" i="8"/>
  <c r="B8" i="15" s="1"/>
  <c r="D45" i="8"/>
  <c r="B211" i="7" s="1"/>
  <c r="D44" i="8"/>
  <c r="B210" i="7" s="1"/>
  <c r="D43" i="8"/>
  <c r="B209" i="7" s="1"/>
  <c r="D42" i="8"/>
  <c r="B208" i="7" s="1"/>
  <c r="D41" i="8"/>
  <c r="B207" i="7" s="1"/>
  <c r="D40" i="8"/>
  <c r="B206" i="7" s="1"/>
  <c r="D39" i="8"/>
  <c r="B205" i="7" s="1"/>
  <c r="D38" i="8"/>
  <c r="B204" i="7" s="1"/>
  <c r="D37" i="8"/>
  <c r="B203" i="7" s="1"/>
  <c r="D36" i="8"/>
  <c r="B202" i="7" s="1"/>
  <c r="C17" i="10" l="1"/>
  <c r="C63" i="13"/>
  <c r="C19" i="13"/>
  <c r="C79" i="13"/>
  <c r="C130" i="7"/>
  <c r="C10" i="7"/>
  <c r="C12" i="7" s="1"/>
  <c r="C50" i="7"/>
  <c r="C122" i="7"/>
  <c r="C124" i="7" s="1"/>
  <c r="C154" i="7"/>
  <c r="C156" i="7" s="1"/>
  <c r="C162" i="7"/>
  <c r="C138" i="7"/>
  <c r="C140" i="7" s="1"/>
  <c r="C146" i="7"/>
  <c r="C106" i="7"/>
  <c r="C108" i="7" s="1"/>
  <c r="C114" i="7"/>
  <c r="C90" i="7"/>
  <c r="C92" i="7" s="1"/>
  <c r="C98" i="7"/>
  <c r="C74" i="7"/>
  <c r="C76" i="7" s="1"/>
  <c r="C82" i="7"/>
  <c r="C58" i="7"/>
  <c r="C60" i="7" s="1"/>
  <c r="C66" i="7"/>
  <c r="C42" i="7"/>
  <c r="C44" i="7" s="1"/>
  <c r="C26" i="7"/>
  <c r="C28" i="7" s="1"/>
  <c r="C34" i="7"/>
  <c r="C18" i="7"/>
  <c r="D34" i="8"/>
  <c r="B198" i="7" s="1"/>
  <c r="D33" i="8"/>
  <c r="B197" i="7" s="1"/>
  <c r="D32" i="8"/>
  <c r="B196" i="7" s="1"/>
  <c r="D31" i="8"/>
  <c r="B195" i="7" s="1"/>
  <c r="D30" i="8"/>
  <c r="B194" i="7" s="1"/>
  <c r="D29" i="8"/>
  <c r="B193" i="7" s="1"/>
  <c r="D28" i="8"/>
  <c r="B192" i="7" s="1"/>
  <c r="D27" i="8"/>
  <c r="B191" i="7" s="1"/>
  <c r="D26" i="8"/>
  <c r="B190" i="7" s="1"/>
  <c r="D25" i="8"/>
  <c r="B189" i="7" s="1"/>
  <c r="C100" i="7" l="1"/>
  <c r="C158" i="7"/>
  <c r="C160" i="7" s="1"/>
  <c r="C14" i="7"/>
  <c r="C16" i="7" s="1"/>
  <c r="C52" i="7"/>
  <c r="C126" i="7"/>
  <c r="C142" i="7"/>
  <c r="C36" i="7"/>
  <c r="C46" i="7"/>
  <c r="C48" i="7" s="1"/>
  <c r="C54" i="7" s="1"/>
  <c r="C84" i="7"/>
  <c r="C164" i="7"/>
  <c r="C132" i="7"/>
  <c r="C78" i="7"/>
  <c r="C80" i="7" s="1"/>
  <c r="C68" i="7"/>
  <c r="C148" i="7"/>
  <c r="C62" i="7"/>
  <c r="C64" i="7" s="1"/>
  <c r="C94" i="7"/>
  <c r="C96" i="7" s="1"/>
  <c r="C20" i="7"/>
  <c r="C116" i="7"/>
  <c r="C110" i="7"/>
  <c r="C112" i="7" s="1"/>
  <c r="C30" i="7"/>
  <c r="C32" i="7" s="1"/>
  <c r="C128" i="7"/>
  <c r="C144" i="7"/>
  <c r="C150" i="7" s="1"/>
  <c r="C38" i="7" l="1"/>
  <c r="C102" i="7"/>
  <c r="C86" i="7"/>
  <c r="C118" i="7"/>
  <c r="C70" i="7"/>
  <c r="C7" i="21"/>
  <c r="C11" i="21" s="1"/>
  <c r="C22" i="7"/>
  <c r="C166" i="7"/>
  <c r="C134" i="7"/>
  <c r="F86" i="8"/>
  <c r="F92" i="8"/>
  <c r="C7" i="19"/>
  <c r="C11" i="19" s="1"/>
  <c r="C37" i="13" l="1"/>
  <c r="C41" i="13" s="1"/>
  <c r="C49" i="13" s="1"/>
  <c r="C23" i="13"/>
  <c r="C25" i="13" s="1"/>
  <c r="C33" i="13" s="1"/>
  <c r="C168" i="7"/>
  <c r="C81" i="13" l="1"/>
  <c r="J17" i="8" l="1"/>
  <c r="J16"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Ryan Daulton</author>
  </authors>
  <commentList>
    <comment ref="D13" authorId="0" shapeId="0" xr:uid="{41DDF7B1-CDB2-4679-AEA7-D0CBD1C7FD9A}">
      <text>
        <r>
          <rPr>
            <b/>
            <sz val="9"/>
            <color indexed="81"/>
            <rFont val="Tahoma"/>
            <family val="2"/>
          </rPr>
          <t>HBS IWA:</t>
        </r>
        <r>
          <rPr>
            <sz val="9"/>
            <color indexed="81"/>
            <rFont val="Tahoma"/>
            <family val="2"/>
          </rPr>
          <t xml:space="preserve"> This model can be used to analyze a single product category, several product categories, or all product categories. The total percentage of sales represented does not need to equal 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Ryan Daulton</author>
  </authors>
  <commentList>
    <comment ref="D13" authorId="0" shapeId="0" xr:uid="{A0DCF946-8542-43C3-92E0-6C5565CBCD96}">
      <text>
        <r>
          <rPr>
            <b/>
            <sz val="9"/>
            <color indexed="81"/>
            <rFont val="Tahoma"/>
            <family val="2"/>
          </rPr>
          <t>HBS IWA:</t>
        </r>
        <r>
          <rPr>
            <sz val="9"/>
            <color indexed="81"/>
            <rFont val="Tahoma"/>
            <family val="2"/>
          </rPr>
          <t xml:space="preserve"> This model can be used to analyze a single product category, several product categories, or all product categories. The total percentage of sales represented does not need to equal 100%.</t>
        </r>
      </text>
    </comment>
  </commentList>
</comments>
</file>

<file path=xl/sharedStrings.xml><?xml version="1.0" encoding="utf-8"?>
<sst xmlns="http://schemas.openxmlformats.org/spreadsheetml/2006/main" count="1587" uniqueCount="197">
  <si>
    <t>Reach</t>
  </si>
  <si>
    <t>Quantity</t>
  </si>
  <si>
    <t>Access</t>
  </si>
  <si>
    <t>Affordability</t>
  </si>
  <si>
    <t>Quality</t>
  </si>
  <si>
    <t>Health and Safety</t>
  </si>
  <si>
    <t>Effectiveness</t>
  </si>
  <si>
    <t>Optionality</t>
  </si>
  <si>
    <t>Impact-Weighted Accounts</t>
  </si>
  <si>
    <t>Harvard Business School</t>
  </si>
  <si>
    <t>Datapoint</t>
  </si>
  <si>
    <t>Source</t>
  </si>
  <si>
    <t>Value</t>
  </si>
  <si>
    <t>Company Data</t>
  </si>
  <si>
    <t>Underserved</t>
  </si>
  <si>
    <t>Dimension</t>
  </si>
  <si>
    <t>Year</t>
  </si>
  <si>
    <t>Total Negative Impact</t>
  </si>
  <si>
    <t>÷</t>
  </si>
  <si>
    <t>=</t>
  </si>
  <si>
    <t>x</t>
  </si>
  <si>
    <t>-</t>
  </si>
  <si>
    <t>NCBI</t>
  </si>
  <si>
    <t>Monopoly (HHI &gt; 1500)</t>
  </si>
  <si>
    <t>Social cost of carbon</t>
  </si>
  <si>
    <t>Basic Need</t>
  </si>
  <si>
    <t>Environmental: Use Phase</t>
  </si>
  <si>
    <t>Environmental: End of Life</t>
  </si>
  <si>
    <t>Impact Type</t>
  </si>
  <si>
    <t>Total Positive Impact</t>
  </si>
  <si>
    <t>Input</t>
  </si>
  <si>
    <t>Units</t>
  </si>
  <si>
    <t>Division or company</t>
  </si>
  <si>
    <t>%</t>
  </si>
  <si>
    <t>Total</t>
  </si>
  <si>
    <t>Emissions</t>
  </si>
  <si>
    <t>Recyclability &amp; Recoverability</t>
  </si>
  <si>
    <t>Secondary Data and Industry Assumptions</t>
  </si>
  <si>
    <t>$</t>
  </si>
  <si>
    <t xml:space="preserve">$ / metric ton </t>
  </si>
  <si>
    <t>Impact Summary</t>
  </si>
  <si>
    <t>Instructions</t>
  </si>
  <si>
    <t>Disclaimer</t>
  </si>
  <si>
    <t xml:space="preserve">Description </t>
  </si>
  <si>
    <t>Figure 1. IWA Product and Service Impact Dimensions</t>
  </si>
  <si>
    <t>Consumer Staples</t>
  </si>
  <si>
    <t>Packaged Food</t>
  </si>
  <si>
    <t>Product &amp; Service Impact</t>
  </si>
  <si>
    <t>Impact</t>
  </si>
  <si>
    <t>Nielsen</t>
  </si>
  <si>
    <t>Fiber</t>
  </si>
  <si>
    <t>Sodium</t>
  </si>
  <si>
    <t>Averted health costs from SNAP</t>
  </si>
  <si>
    <t>Per person cost of salmonella</t>
  </si>
  <si>
    <t>Sugar</t>
  </si>
  <si>
    <t>Medical cost of CHD</t>
  </si>
  <si>
    <t>Indirect cost of CHD</t>
  </si>
  <si>
    <t>Prevalence of CHD</t>
  </si>
  <si>
    <t>Prevalence of CVD</t>
  </si>
  <si>
    <t>Medical cost of CVD</t>
  </si>
  <si>
    <t>RGS</t>
  </si>
  <si>
    <t>FDA</t>
  </si>
  <si>
    <t>Nielsen &amp; USDA</t>
  </si>
  <si>
    <t>Trans fat sold</t>
  </si>
  <si>
    <t>Sugar sold</t>
  </si>
  <si>
    <t>Sustainability Report</t>
  </si>
  <si>
    <t>Per person cost to end world hunger</t>
  </si>
  <si>
    <t>Affordability impact</t>
  </si>
  <si>
    <t>Revenue</t>
  </si>
  <si>
    <t>% of WIC products</t>
  </si>
  <si>
    <t>% of food stamp purchases</t>
  </si>
  <si>
    <t>Meal cost per person</t>
  </si>
  <si>
    <t>Health savings</t>
  </si>
  <si>
    <t>Underserved impact</t>
  </si>
  <si>
    <t>USDA</t>
  </si>
  <si>
    <t>NAIC</t>
  </si>
  <si>
    <t>Cereal recall impact</t>
  </si>
  <si>
    <t>Fiber sold</t>
  </si>
  <si>
    <t>Annualized DV of fiber</t>
  </si>
  <si>
    <t>Individuals reached</t>
  </si>
  <si>
    <t>Fiber on reduced CHD risk</t>
  </si>
  <si>
    <t>CHD costs</t>
  </si>
  <si>
    <t>Fiber impact</t>
  </si>
  <si>
    <t>Sodium sold</t>
  </si>
  <si>
    <t>Excess sodium sold (%)</t>
  </si>
  <si>
    <t>Annual excess consumption</t>
  </si>
  <si>
    <t>Sodium on increased risk</t>
  </si>
  <si>
    <t>CVD costs</t>
  </si>
  <si>
    <t>Sodium impact</t>
  </si>
  <si>
    <t>Consumption for risk</t>
  </si>
  <si>
    <t>Trans fat on increased risk</t>
  </si>
  <si>
    <t>Trans fat impact</t>
  </si>
  <si>
    <t>Excess sugar sold (%)</t>
  </si>
  <si>
    <t>Sugar on increased risk</t>
  </si>
  <si>
    <t>Sugar impact</t>
  </si>
  <si>
    <t>Whole grains sold</t>
  </si>
  <si>
    <t>Annualized DV of grains</t>
  </si>
  <si>
    <t>Grains on CHD risk</t>
  </si>
  <si>
    <t>Whole grain impact</t>
  </si>
  <si>
    <t>BMJ</t>
  </si>
  <si>
    <t>PLoS Med</t>
  </si>
  <si>
    <t>New England Journal of Medicine</t>
  </si>
  <si>
    <t>UCSF</t>
  </si>
  <si>
    <t>American Heart Association</t>
  </si>
  <si>
    <t>Indirect cost of CVD</t>
  </si>
  <si>
    <t>Emissions from usage</t>
  </si>
  <si>
    <t>Cost per ton of carbon</t>
  </si>
  <si>
    <t>Emissions from end of life</t>
  </si>
  <si>
    <t>Product lines</t>
  </si>
  <si>
    <t>$ / calorie</t>
  </si>
  <si>
    <t>Harvard School of Public Health</t>
  </si>
  <si>
    <t>International Institute for Sustainable Development</t>
  </si>
  <si>
    <t>Binary</t>
  </si>
  <si>
    <t>Grams</t>
  </si>
  <si>
    <t>Mg</t>
  </si>
  <si>
    <t>Grams per year</t>
  </si>
  <si>
    <t>Annual report</t>
  </si>
  <si>
    <t>HBS IWA</t>
  </si>
  <si>
    <t>Trans fat</t>
  </si>
  <si>
    <t>$ / calories</t>
  </si>
  <si>
    <t>% sales</t>
  </si>
  <si>
    <t xml:space="preserve">[ ] </t>
  </si>
  <si>
    <t>Total company sales</t>
  </si>
  <si>
    <r>
      <rPr>
        <b/>
        <u/>
        <sz val="8"/>
        <color theme="1"/>
        <rFont val="Arial"/>
        <family val="2"/>
      </rPr>
      <t>Product categories</t>
    </r>
    <r>
      <rPr>
        <b/>
        <sz val="8"/>
        <color theme="1"/>
        <rFont val="Arial"/>
        <family val="2"/>
      </rPr>
      <t>:</t>
    </r>
  </si>
  <si>
    <t>% WIC purchased</t>
  </si>
  <si>
    <t>% WIC qualifying products</t>
  </si>
  <si>
    <t>Whole grains</t>
  </si>
  <si>
    <t xml:space="preserve">     Category 1: Cereal</t>
  </si>
  <si>
    <t xml:space="preserve">     Category 7: [ ]</t>
  </si>
  <si>
    <t xml:space="preserve">     Category 8: [ ]</t>
  </si>
  <si>
    <t xml:space="preserve">     Category 9: [ ]</t>
  </si>
  <si>
    <t xml:space="preserve">     Category 10: [ ]</t>
  </si>
  <si>
    <t>% sales qualifying as low-income</t>
  </si>
  <si>
    <t>% qualifying sales purchased by low-income</t>
  </si>
  <si>
    <t>Volume / per person</t>
  </si>
  <si>
    <t xml:space="preserve">Annual consumption of recalled product </t>
  </si>
  <si>
    <t>Annual food cost per person</t>
  </si>
  <si>
    <r>
      <rPr>
        <b/>
        <u/>
        <sz val="8"/>
        <color theme="1"/>
        <rFont val="Arial"/>
        <family val="2"/>
      </rPr>
      <t>Is food category a basic need? (1 = Yes, 0 = No)</t>
    </r>
    <r>
      <rPr>
        <b/>
        <sz val="8"/>
        <color theme="1"/>
        <rFont val="Arial"/>
        <family val="2"/>
      </rPr>
      <t>:</t>
    </r>
  </si>
  <si>
    <t>[ ]</t>
  </si>
  <si>
    <t>Recommended consumption</t>
  </si>
  <si>
    <t>CHD risk reduction</t>
  </si>
  <si>
    <t>% (excess / average daily)</t>
  </si>
  <si>
    <t>CVD risk increase</t>
  </si>
  <si>
    <t>Excess consumption</t>
  </si>
  <si>
    <t xml:space="preserve">Excess consumption for risk </t>
  </si>
  <si>
    <t>CHD risk increase</t>
  </si>
  <si>
    <t>Annual excess per individual</t>
  </si>
  <si>
    <r>
      <rPr>
        <b/>
        <u/>
        <sz val="8"/>
        <color theme="1"/>
        <rFont val="Arial"/>
        <family val="2"/>
      </rPr>
      <t>Product categories (Company pricing)</t>
    </r>
    <r>
      <rPr>
        <b/>
        <sz val="8"/>
        <color theme="1"/>
        <rFont val="Arial"/>
        <family val="2"/>
      </rPr>
      <t>:</t>
    </r>
  </si>
  <si>
    <r>
      <rPr>
        <b/>
        <u/>
        <sz val="8"/>
        <color theme="1"/>
        <rFont val="Arial"/>
        <family val="2"/>
      </rPr>
      <t>Product categories (Industry pricing)</t>
    </r>
    <r>
      <rPr>
        <b/>
        <sz val="8"/>
        <color theme="1"/>
        <rFont val="Arial"/>
        <family val="2"/>
      </rPr>
      <t>:</t>
    </r>
  </si>
  <si>
    <r>
      <rPr>
        <b/>
        <u/>
        <sz val="8"/>
        <color theme="1"/>
        <rFont val="Arial"/>
        <family val="2"/>
      </rPr>
      <t>Volume nutrient content sold</t>
    </r>
    <r>
      <rPr>
        <b/>
        <sz val="8"/>
        <color theme="1"/>
        <rFont val="Arial"/>
        <family val="2"/>
      </rPr>
      <t>:</t>
    </r>
  </si>
  <si>
    <t>Metric ton CO2e</t>
  </si>
  <si>
    <t>Input Data (Yellow Cells, Blue Font):</t>
  </si>
  <si>
    <t>Industry assumptions:</t>
  </si>
  <si>
    <t>Company assumptions:</t>
  </si>
  <si>
    <t>$ per calorie</t>
  </si>
  <si>
    <t>Category % of sales</t>
  </si>
  <si>
    <t>Category sales</t>
  </si>
  <si>
    <t>Price per calorie</t>
  </si>
  <si>
    <t>Implied calories sold</t>
  </si>
  <si>
    <t>(Industry price</t>
  </si>
  <si>
    <t>Company price)</t>
  </si>
  <si>
    <t xml:space="preserve">Company assumptions: </t>
  </si>
  <si>
    <t>% of sales</t>
  </si>
  <si>
    <t>Basic need sales</t>
  </si>
  <si>
    <t>Basic need impact</t>
  </si>
  <si>
    <r>
      <t>Nutrient Content 1</t>
    </r>
    <r>
      <rPr>
        <b/>
        <sz val="8"/>
        <color theme="1"/>
        <rFont val="Arial"/>
        <family val="2"/>
      </rPr>
      <t>: Fiber</t>
    </r>
  </si>
  <si>
    <r>
      <rPr>
        <b/>
        <u/>
        <sz val="8"/>
        <color theme="1"/>
        <rFont val="Arial"/>
        <family val="2"/>
      </rPr>
      <t>Nutrient Content 2</t>
    </r>
    <r>
      <rPr>
        <b/>
        <sz val="8"/>
        <color theme="1"/>
        <rFont val="Arial"/>
        <family val="2"/>
      </rPr>
      <t>: Whole grains</t>
    </r>
  </si>
  <si>
    <r>
      <t>Nutrient Content 3</t>
    </r>
    <r>
      <rPr>
        <b/>
        <sz val="8"/>
        <color theme="1"/>
        <rFont val="Arial"/>
        <family val="2"/>
      </rPr>
      <t>: Sodium</t>
    </r>
  </si>
  <si>
    <r>
      <t>Nutrient Content 4</t>
    </r>
    <r>
      <rPr>
        <b/>
        <sz val="8"/>
        <color theme="1"/>
        <rFont val="Arial"/>
        <family val="2"/>
      </rPr>
      <t>: Trans fat</t>
    </r>
  </si>
  <si>
    <r>
      <t>Nutrient Content 5</t>
    </r>
    <r>
      <rPr>
        <b/>
        <sz val="8"/>
        <color theme="1"/>
        <rFont val="Arial"/>
        <family val="2"/>
      </rPr>
      <t>: Sugar</t>
    </r>
  </si>
  <si>
    <t>Packages recalled per incident</t>
  </si>
  <si>
    <t># of packages</t>
  </si>
  <si>
    <t>Volume / package</t>
  </si>
  <si>
    <t>Volume per package recalled</t>
  </si>
  <si>
    <t>Packages recalled</t>
  </si>
  <si>
    <t>Volume / package recalled</t>
  </si>
  <si>
    <t>Volume recalled</t>
  </si>
  <si>
    <t>Annual per person consumption</t>
  </si>
  <si>
    <t>N/A</t>
  </si>
  <si>
    <t>Emissions from home cooking and storage (Scope 3)</t>
  </si>
  <si>
    <t>Emissions from end of life (Scope 3)</t>
  </si>
  <si>
    <t>Cereal, Breakfast, Snacks</t>
  </si>
  <si>
    <t xml:space="preserve">     Category 2: Breakfast</t>
  </si>
  <si>
    <t xml:space="preserve">     Category 3: Snacks</t>
  </si>
  <si>
    <t xml:space="preserve">     Category 4: [ ]</t>
  </si>
  <si>
    <t xml:space="preserve">     Category 5: [ ]</t>
  </si>
  <si>
    <t xml:space="preserve">     Category 6: [ ]</t>
  </si>
  <si>
    <t xml:space="preserve">Reference Data and Supplemental Calculations: </t>
  </si>
  <si>
    <t>Effectiveness impact</t>
  </si>
  <si>
    <t>Health and safety impact</t>
  </si>
  <si>
    <t>Optionality impact</t>
  </si>
  <si>
    <t>Use phase impact</t>
  </si>
  <si>
    <t>End of life impact</t>
  </si>
  <si>
    <t>Company A and Company B</t>
  </si>
  <si>
    <t xml:space="preserve">Note: The impact pathway(s) below calculate impact for the dimension presented on this tab using data that automatically populates from the Data Input and Results tab. The impact pathways below should not be edited. </t>
  </si>
  <si>
    <r>
      <t xml:space="preserve">1. To estimate the annualized impact for a division or company, complete the Input Data (yellow highlighted, blue font) section of the Data Input and Results tab. All blank cells require either a reported figure or estimate to be inputted. Be mindful of the units column to ensure that data are inputted correctly. Primary company data should be used when available, otherwise secondary sources can be utilized to produce estimates. The Secondary Data and Industry Assumptions section of the Data Input and Results tab contains research produced by the Impact-Weighted Accounts project and should not be edited. 
</t>
    </r>
    <r>
      <rPr>
        <sz val="3"/>
        <color theme="1" tint="0.249977111117893"/>
        <rFont val="Arial"/>
        <family val="2"/>
      </rPr>
      <t xml:space="preserve">
</t>
    </r>
    <r>
      <rPr>
        <sz val="10"/>
        <color theme="1" tint="0.249977111117893"/>
        <rFont val="Arial"/>
        <family val="2"/>
      </rPr>
      <t xml:space="preserve">2. The tabs following the Data Input and Results tab auto-populate using the inputted data and assumptions from the Secondary Data and Industry Assumptions section. The tabs present the impact pathways that calculate impact for each dimension of the IWA product and service methodology. The impact pathway calculations should not be edited. 
</t>
    </r>
    <r>
      <rPr>
        <sz val="3"/>
        <color theme="1" tint="0.249977111117893"/>
        <rFont val="Arial"/>
        <family val="2"/>
      </rPr>
      <t xml:space="preserve">
</t>
    </r>
    <r>
      <rPr>
        <sz val="10"/>
        <color theme="1" tint="0.249977111117893"/>
        <rFont val="Arial"/>
        <family val="2"/>
      </rPr>
      <t xml:space="preserve">3. Results are presented in the Impact Summary section of the Data Input and Results tab.
</t>
    </r>
    <r>
      <rPr>
        <sz val="3"/>
        <color theme="1" tint="0.249977111117893"/>
        <rFont val="Arial"/>
        <family val="2"/>
      </rPr>
      <t xml:space="preserve">
</t>
    </r>
    <r>
      <rPr>
        <sz val="10"/>
        <color theme="1" tint="0.249977111117893"/>
        <rFont val="Arial"/>
        <family val="2"/>
      </rPr>
      <t>4. To provide an example for reference purposes only, this model duplicates all tabs at the end of the workbook and presents d</t>
    </r>
    <r>
      <rPr>
        <sz val="10"/>
        <rFont val="Arial"/>
        <family val="2"/>
      </rPr>
      <t>ata representing an average of the overlapping categories sold by Company A and Company B</t>
    </r>
    <r>
      <rPr>
        <sz val="10"/>
        <color theme="1" tint="0.249977111117893"/>
        <rFont val="Arial"/>
        <family val="2"/>
      </rPr>
      <t xml:space="preserve"> from the packaged foods chapter of Impact Accounting for Product Use: A Framework and Industry-specific Models. </t>
    </r>
  </si>
  <si>
    <r>
      <t xml:space="preserve">This template is designed by the Impact-Weighted Accounts ("IWA") project at Harvard Business School. Any unauthorized edits may produce inaccurate results. Results are not attributable to IWA or Harvard Business School. All impact calculations were created using the product and service methodology of IWA. The methodology identifies impact across five impact dimensions, shown in Figure 1 below. For additional information on the methodology, refer to Serafeim, George, and Katie Trinh. "Impact Accounting for Product Use: A Framework and Industry-specific Models." Harvard Business School Working Paper, No. 21-141, June 2021. (Available at https://www.hbs.edu/faculty/Pages/item.aspx?num=60503). Working papers are in draft form, may be updated, and are distributed for the purpose of comment and discussion only. For questions, please contact us at impact-weighted-accounts@hbs.edu or visit www.hbs.edu/impact-weighted accounts. 
</t>
    </r>
    <r>
      <rPr>
        <i/>
        <sz val="10"/>
        <color theme="1" tint="0.249977111117893"/>
        <rFont val="Arial"/>
        <family val="2"/>
      </rPr>
      <t>Model results are derived using data from The Nielsen Company (US), LLC and marketing databases provided by the Kilts Center for Marketing at The University of Chicago Booth School of Business.</t>
    </r>
    <r>
      <rPr>
        <sz val="10"/>
        <color theme="1" tint="0.249977111117893"/>
        <rFont val="Arial"/>
        <family val="2"/>
      </rPr>
      <t xml:space="preserve">
</t>
    </r>
    <r>
      <rPr>
        <b/>
        <sz val="10"/>
        <color theme="1" tint="0.249977111117893"/>
        <rFont val="Arial"/>
        <family val="2"/>
      </rPr>
      <t xml:space="preserve">The calculations in this template estimate the product and service impact of the packaged food industry. For guidance on measuring the product and service impact of another industry, please refer to </t>
    </r>
    <r>
      <rPr>
        <b/>
        <i/>
        <sz val="10"/>
        <color theme="1" tint="0.249977111117893"/>
        <rFont val="Arial"/>
        <family val="2"/>
      </rPr>
      <t>"Practitioner Guide to Calculating Product and Service Impact.”</t>
    </r>
    <r>
      <rPr>
        <b/>
        <sz val="10"/>
        <color theme="1" tint="0.249977111117893"/>
        <rFont val="Arial"/>
        <family val="2"/>
      </rPr>
      <t xml:space="preserve"> Impact-Weighted Accounts project at Harvard Business School, 2022.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</si>
</sst>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164" formatCode="0.0%"/>
    <numFmt numFmtId="165" formatCode="&quot;$&quot;#,##0"/>
    <numFmt numFmtId="166" formatCode="&quot;$&quot;#,##0.00"/>
    <numFmt numFmtId="167" formatCode="0.0"/>
    <numFmt numFmtId="168" formatCode="&quot;$&quot;#,##0.0000"/>
    <numFmt numFmtId="169" formatCode="&quot;$&quot;#,##0.0000_);[Red]\(&quot;$&quot;#,##0.0000\)"/>
    <numFmt numFmtId="170" formatCode="&quot;$&quot;#,##0.0"/>
    <numFmt numFmtId="171" formatCode="#,##0.0"/>
    <numFmt numFmtId="172" formatCode="&quot;$&quot;#,##0.00000"/>
    <numFmt numFmtId="173" formatCode="&quot;$&quot;#,##0.000000_);[Red]\(&quot;$&quot;#,##0.000000\)"/>
    <numFmt numFmtId="174" formatCode="#,##0.0_);[Red]\(#,##0.0\)"/>
  </numFmts>
  <fonts count="40"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10"/>
      <color theme="0"/>
      <name val="Arial"/>
      <family val="2"/>
    </font>
    <font>
      <sz val="10"/>
      <color theme="0"/>
      <name val="Arial"/>
      <family val="2"/>
    </font>
    <font>
      <sz val="10"/>
      <color theme="1" tint="0.249977111117893"/>
      <name val="Arial"/>
      <family val="2"/>
    </font>
    <font>
      <i/>
      <sz val="8"/>
      <color theme="1"/>
      <name val="Arial"/>
      <family val="2"/>
    </font>
    <font>
      <sz val="8"/>
      <color theme="1"/>
      <name val="Arial"/>
      <family val="2"/>
    </font>
    <font>
      <sz val="12"/>
      <color theme="1" tint="0.249977111117893"/>
      <name val="Arial"/>
      <family val="2"/>
    </font>
    <font>
      <b/>
      <sz val="14"/>
      <color theme="0"/>
      <name val="Arial"/>
      <family val="2"/>
    </font>
    <font>
      <b/>
      <sz val="12"/>
      <color theme="1" tint="0.249977111117893"/>
      <name val="Arial"/>
      <family val="2"/>
    </font>
    <font>
      <b/>
      <sz val="10"/>
      <color theme="1" tint="0.249977111117893"/>
      <name val="Arial"/>
      <family val="2"/>
    </font>
    <font>
      <sz val="8"/>
      <color rgb="FF119CB3"/>
      <name val="Arial"/>
      <family val="2"/>
    </font>
    <font>
      <sz val="8"/>
      <color rgb="FFA31034"/>
      <name val="Arial"/>
      <family val="2"/>
    </font>
    <font>
      <sz val="8"/>
      <color rgb="FF767C21"/>
      <name val="Arial"/>
      <family val="2"/>
    </font>
    <font>
      <sz val="8"/>
      <name val="Calibri"/>
      <family val="2"/>
      <scheme val="minor"/>
    </font>
    <font>
      <sz val="11"/>
      <color theme="0"/>
      <name val="Calibri"/>
      <family val="2"/>
      <scheme val="minor"/>
    </font>
    <font>
      <sz val="10"/>
      <color rgb="FF000000"/>
      <name val="Arial"/>
      <family val="2"/>
    </font>
    <font>
      <sz val="11"/>
      <color rgb="FF000000"/>
      <name val="Calibri"/>
      <family val="2"/>
      <scheme val="minor"/>
    </font>
    <font>
      <sz val="8"/>
      <color theme="1" tint="0.249977111117893"/>
      <name val="Arial"/>
      <family val="2"/>
    </font>
    <font>
      <sz val="8"/>
      <color rgb="FF0000FF"/>
      <name val="Arial"/>
      <family val="2"/>
    </font>
    <font>
      <b/>
      <sz val="8"/>
      <color theme="1" tint="0.249977111117893"/>
      <name val="Arial"/>
      <family val="2"/>
    </font>
    <font>
      <b/>
      <sz val="8"/>
      <color theme="1"/>
      <name val="Arial"/>
      <family val="2"/>
    </font>
    <font>
      <b/>
      <sz val="8"/>
      <color theme="0"/>
      <name val="Arial"/>
      <family val="2"/>
    </font>
    <font>
      <b/>
      <sz val="12"/>
      <color rgb="FF767C21"/>
      <name val="Arial"/>
      <family val="2"/>
    </font>
    <font>
      <sz val="12"/>
      <color rgb="FF767C21"/>
      <name val="Arial"/>
      <family val="2"/>
    </font>
    <font>
      <sz val="10"/>
      <name val="Arial"/>
      <family val="2"/>
    </font>
    <font>
      <b/>
      <sz val="10"/>
      <name val="Arial"/>
      <family val="2"/>
    </font>
    <font>
      <b/>
      <i/>
      <sz val="8"/>
      <color theme="1"/>
      <name val="Arial"/>
      <family val="2"/>
    </font>
    <font>
      <b/>
      <i/>
      <sz val="10"/>
      <name val="Arial"/>
      <family val="2"/>
    </font>
    <font>
      <b/>
      <u/>
      <sz val="12"/>
      <color theme="1"/>
      <name val="Arial"/>
      <family val="2"/>
    </font>
    <font>
      <b/>
      <sz val="8"/>
      <color theme="7" tint="-0.499984740745262"/>
      <name val="Arial"/>
      <family val="2"/>
    </font>
    <font>
      <b/>
      <u/>
      <sz val="8"/>
      <color theme="1"/>
      <name val="Arial"/>
      <family val="2"/>
    </font>
    <font>
      <sz val="9"/>
      <color indexed="81"/>
      <name val="Tahoma"/>
      <family val="2"/>
    </font>
    <font>
      <b/>
      <sz val="9"/>
      <color indexed="81"/>
      <name val="Tahoma"/>
      <family val="2"/>
    </font>
    <font>
      <i/>
      <sz val="10"/>
      <color theme="1"/>
      <name val="Arial"/>
      <family val="2"/>
    </font>
    <font>
      <i/>
      <sz val="10"/>
      <color theme="1" tint="0.249977111117893"/>
      <name val="Arial"/>
      <family val="2"/>
    </font>
    <font>
      <sz val="3"/>
      <color theme="1" tint="0.249977111117893"/>
      <name val="Arial"/>
      <family val="2"/>
    </font>
    <font>
      <b/>
      <i/>
      <sz val="10"/>
      <color theme="1" tint="0.249977111117893"/>
      <name val="Arial"/>
      <family val="2"/>
    </font>
  </fonts>
  <fills count="15">
    <fill>
      <patternFill patternType="none"/>
    </fill>
    <fill>
      <patternFill patternType="gray125"/>
    </fill>
    <fill>
      <patternFill patternType="solid">
        <fgColor rgb="FFE0F8FC"/>
        <bgColor indexed="64"/>
      </patternFill>
    </fill>
    <fill>
      <patternFill patternType="solid">
        <fgColor rgb="FFFED5D2"/>
        <bgColor indexed="64"/>
      </patternFill>
    </fill>
    <fill>
      <patternFill patternType="solid">
        <fgColor theme="0" tint="-4.9989318521683403E-2"/>
        <bgColor indexed="64"/>
      </patternFill>
    </fill>
    <fill>
      <patternFill patternType="solid">
        <fgColor rgb="FFA41034"/>
        <bgColor indexed="64"/>
      </patternFill>
    </fill>
    <fill>
      <patternFill patternType="solid">
        <fgColor rgb="FFF2D4CE"/>
        <bgColor indexed="64"/>
      </patternFill>
    </fill>
    <fill>
      <patternFill patternType="solid">
        <fgColor theme="0"/>
        <bgColor indexed="64"/>
      </patternFill>
    </fill>
    <fill>
      <patternFill patternType="solid">
        <fgColor theme="1" tint="0.499984740745262"/>
        <bgColor indexed="64"/>
      </patternFill>
    </fill>
    <fill>
      <patternFill patternType="solid">
        <fgColor rgb="FFF2F2F2"/>
        <bgColor rgb="FF000000"/>
      </patternFill>
    </fill>
    <fill>
      <patternFill patternType="solid">
        <fgColor theme="0" tint="-0.14999847407452621"/>
        <bgColor indexed="64"/>
      </patternFill>
    </fill>
    <fill>
      <patternFill patternType="solid">
        <fgColor theme="1"/>
        <bgColor indexed="64"/>
      </patternFill>
    </fill>
    <fill>
      <patternFill patternType="solid">
        <fgColor rgb="FF767C21"/>
        <bgColor indexed="64"/>
      </patternFill>
    </fill>
    <fill>
      <patternFill patternType="solid">
        <fgColor rgb="FFF5F7E0"/>
        <bgColor indexed="64"/>
      </patternFill>
    </fill>
    <fill>
      <patternFill patternType="solid">
        <fgColor rgb="FFFFFFCC"/>
        <bgColor indexed="64"/>
      </patternFill>
    </fill>
  </fills>
  <borders count="14">
    <border>
      <left/>
      <right/>
      <top/>
      <bottom/>
      <diagonal/>
    </border>
    <border>
      <left style="thin">
        <color theme="0" tint="-4.9989318521683403E-2"/>
      </left>
      <right/>
      <top style="thin">
        <color theme="0" tint="-4.9989318521683403E-2"/>
      </top>
      <bottom/>
      <diagonal/>
    </border>
    <border>
      <left/>
      <right/>
      <top style="thin">
        <color theme="0" tint="-4.9989318521683403E-2"/>
      </top>
      <bottom/>
      <diagonal/>
    </border>
    <border>
      <left/>
      <right/>
      <top/>
      <bottom style="thin">
        <color theme="0" tint="-4.9989318521683403E-2"/>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right style="thin">
        <color theme="0" tint="-4.9989318521683403E-2"/>
      </right>
      <top style="thin">
        <color theme="0" tint="-4.9989318521683403E-2"/>
      </top>
      <bottom/>
      <diagonal/>
    </border>
    <border>
      <left/>
      <right style="thin">
        <color theme="0" tint="-4.9989318521683403E-2"/>
      </right>
      <top/>
      <bottom/>
      <diagonal/>
    </border>
    <border>
      <left/>
      <right/>
      <top style="medium">
        <color auto="1"/>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91">
    <xf numFmtId="0" fontId="0" fillId="0" borderId="0" xfId="0"/>
    <xf numFmtId="0" fontId="2" fillId="0" borderId="0" xfId="0" applyFont="1"/>
    <xf numFmtId="0" fontId="4" fillId="5" borderId="0" xfId="0" applyFont="1" applyFill="1"/>
    <xf numFmtId="0" fontId="5" fillId="5" borderId="0" xfId="0" applyFont="1" applyFill="1"/>
    <xf numFmtId="0" fontId="10" fillId="5" borderId="0" xfId="0" applyFont="1" applyFill="1"/>
    <xf numFmtId="0" fontId="9" fillId="6" borderId="0" xfId="0" applyFont="1" applyFill="1"/>
    <xf numFmtId="0" fontId="11" fillId="6" borderId="0" xfId="0" applyFont="1" applyFill="1"/>
    <xf numFmtId="0" fontId="0" fillId="7" borderId="0" xfId="0" applyFill="1"/>
    <xf numFmtId="0" fontId="0" fillId="7" borderId="0" xfId="0" applyFill="1" applyBorder="1"/>
    <xf numFmtId="0" fontId="2" fillId="4" borderId="0" xfId="0" applyFont="1" applyFill="1" applyBorder="1" applyAlignment="1">
      <alignment wrapText="1"/>
    </xf>
    <xf numFmtId="0" fontId="3" fillId="6" borderId="0" xfId="0" applyFont="1" applyFill="1" applyBorder="1" applyAlignment="1">
      <alignment wrapText="1"/>
    </xf>
    <xf numFmtId="0" fontId="5" fillId="7" borderId="0" xfId="0" applyFont="1" applyFill="1" applyBorder="1"/>
    <xf numFmtId="2" fontId="5" fillId="7" borderId="0" xfId="0" applyNumberFormat="1" applyFont="1" applyFill="1" applyBorder="1" applyAlignment="1">
      <alignment horizontal="center" vertical="center"/>
    </xf>
    <xf numFmtId="0" fontId="2" fillId="4" borderId="0" xfId="0" applyNumberFormat="1" applyFont="1" applyFill="1" applyBorder="1" applyAlignment="1">
      <alignment horizontal="center" vertical="center"/>
    </xf>
    <xf numFmtId="165" fontId="5" fillId="7" borderId="0" xfId="0" applyNumberFormat="1" applyFont="1" applyFill="1" applyBorder="1" applyAlignment="1">
      <alignment horizontal="center" vertical="center"/>
    </xf>
    <xf numFmtId="0" fontId="4" fillId="7" borderId="0" xfId="0" applyFont="1" applyFill="1" applyBorder="1"/>
    <xf numFmtId="0" fontId="5" fillId="7" borderId="0" xfId="0" applyNumberFormat="1" applyFont="1" applyFill="1" applyBorder="1" applyAlignment="1">
      <alignment horizontal="center" vertical="center"/>
    </xf>
    <xf numFmtId="165" fontId="5" fillId="7" borderId="0" xfId="0" applyNumberFormat="1" applyFont="1" applyFill="1" applyBorder="1" applyAlignment="1">
      <alignment horizontal="center"/>
    </xf>
    <xf numFmtId="166" fontId="5" fillId="7" borderId="0" xfId="0" applyNumberFormat="1" applyFont="1" applyFill="1" applyBorder="1" applyAlignment="1">
      <alignment horizontal="center" vertical="center"/>
    </xf>
    <xf numFmtId="165" fontId="4" fillId="7" borderId="0" xfId="0" applyNumberFormat="1" applyFont="1" applyFill="1" applyBorder="1" applyAlignment="1">
      <alignment horizontal="center" vertical="center"/>
    </xf>
    <xf numFmtId="0" fontId="17" fillId="7" borderId="0" xfId="0" applyFont="1" applyFill="1"/>
    <xf numFmtId="0" fontId="2" fillId="4" borderId="0" xfId="0" applyNumberFormat="1" applyFont="1" applyFill="1" applyBorder="1" applyAlignment="1">
      <alignment horizontal="center"/>
    </xf>
    <xf numFmtId="6" fontId="3" fillId="6" borderId="0" xfId="0" applyNumberFormat="1" applyFont="1" applyFill="1" applyBorder="1" applyAlignment="1">
      <alignment horizontal="center"/>
    </xf>
    <xf numFmtId="0" fontId="19" fillId="0" borderId="0" xfId="0" applyFont="1"/>
    <xf numFmtId="0" fontId="3" fillId="6" borderId="0" xfId="0" applyFont="1" applyFill="1" applyBorder="1" applyAlignment="1">
      <alignment vertical="center" wrapText="1"/>
    </xf>
    <xf numFmtId="6" fontId="3" fillId="6" borderId="0" xfId="0" applyNumberFormat="1" applyFont="1" applyFill="1" applyBorder="1" applyAlignment="1">
      <alignment horizontal="center" vertical="center"/>
    </xf>
    <xf numFmtId="0" fontId="8" fillId="0" borderId="0" xfId="0" applyFont="1"/>
    <xf numFmtId="0" fontId="20" fillId="0" borderId="0" xfId="0" applyFont="1" applyFill="1" applyBorder="1" applyAlignment="1">
      <alignment horizontal="center" vertical="center"/>
    </xf>
    <xf numFmtId="0" fontId="8" fillId="7" borderId="0" xfId="0" applyFont="1" applyFill="1"/>
    <xf numFmtId="0" fontId="14" fillId="3" borderId="1" xfId="0" applyFont="1" applyFill="1" applyBorder="1" applyAlignment="1">
      <alignment horizontal="left" vertical="center" wrapText="1"/>
    </xf>
    <xf numFmtId="0" fontId="13" fillId="2" borderId="0" xfId="0" applyFont="1" applyFill="1" applyBorder="1" applyAlignment="1">
      <alignment vertical="center"/>
    </xf>
    <xf numFmtId="0" fontId="14" fillId="3" borderId="0" xfId="0" applyFont="1" applyFill="1" applyBorder="1" applyAlignment="1">
      <alignment vertical="center" wrapText="1"/>
    </xf>
    <xf numFmtId="0" fontId="8" fillId="0" borderId="0" xfId="0" applyFont="1" applyAlignment="1">
      <alignment vertical="center"/>
    </xf>
    <xf numFmtId="6" fontId="23" fillId="10" borderId="0" xfId="0" applyNumberFormat="1" applyFont="1" applyFill="1" applyAlignment="1">
      <alignment horizontal="left" vertical="center"/>
    </xf>
    <xf numFmtId="0" fontId="12" fillId="6" borderId="0" xfId="0" applyFont="1" applyFill="1" applyAlignment="1">
      <alignment vertical="center"/>
    </xf>
    <xf numFmtId="0" fontId="2" fillId="0" borderId="0" xfId="0" applyFont="1" applyAlignment="1">
      <alignment vertical="center"/>
    </xf>
    <xf numFmtId="6" fontId="23" fillId="10" borderId="0" xfId="0" applyNumberFormat="1" applyFont="1" applyFill="1" applyAlignment="1">
      <alignment horizontal="right" vertical="center"/>
    </xf>
    <xf numFmtId="0" fontId="22" fillId="6" borderId="0" xfId="0" applyFont="1" applyFill="1" applyAlignment="1">
      <alignment horizontal="center" vertical="center"/>
    </xf>
    <xf numFmtId="0" fontId="24" fillId="5" borderId="3" xfId="0" applyFont="1" applyFill="1" applyBorder="1" applyAlignment="1">
      <alignment vertical="center"/>
    </xf>
    <xf numFmtId="0" fontId="22" fillId="6" borderId="2" xfId="0" applyFont="1" applyFill="1" applyBorder="1" applyAlignment="1">
      <alignment horizontal="center" vertical="center"/>
    </xf>
    <xf numFmtId="0" fontId="23" fillId="0" borderId="0" xfId="0" applyFont="1"/>
    <xf numFmtId="0" fontId="4" fillId="5" borderId="0" xfId="0" applyFont="1" applyFill="1" applyAlignment="1">
      <alignment vertical="center"/>
    </xf>
    <xf numFmtId="0" fontId="5" fillId="5" borderId="0" xfId="0" applyFont="1" applyFill="1" applyAlignment="1">
      <alignment vertical="center"/>
    </xf>
    <xf numFmtId="0" fontId="6" fillId="6" borderId="0" xfId="0" applyFont="1" applyFill="1" applyAlignment="1">
      <alignment vertical="center"/>
    </xf>
    <xf numFmtId="0" fontId="12" fillId="6" borderId="0" xfId="0" applyFont="1" applyFill="1" applyAlignment="1">
      <alignment horizontal="right" vertical="center"/>
    </xf>
    <xf numFmtId="0" fontId="24" fillId="5" borderId="0" xfId="0" applyFont="1" applyFill="1" applyAlignment="1">
      <alignment vertical="center"/>
    </xf>
    <xf numFmtId="0" fontId="2" fillId="0" borderId="0" xfId="0" applyFont="1" applyBorder="1" applyAlignment="1">
      <alignment vertical="center"/>
    </xf>
    <xf numFmtId="0" fontId="7" fillId="0" borderId="0" xfId="0" applyFont="1" applyFill="1" applyBorder="1" applyAlignment="1">
      <alignment vertical="center"/>
    </xf>
    <xf numFmtId="0" fontId="13" fillId="2" borderId="0" xfId="0" applyFont="1" applyFill="1" applyBorder="1" applyAlignment="1">
      <alignment horizontal="left" vertical="center"/>
    </xf>
    <xf numFmtId="0" fontId="13" fillId="0" borderId="0" xfId="0" applyFont="1" applyFill="1" applyBorder="1" applyAlignment="1">
      <alignment horizontal="left" vertical="center"/>
    </xf>
    <xf numFmtId="0" fontId="14" fillId="0" borderId="0"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3" fillId="4" borderId="0" xfId="0" applyFont="1" applyFill="1" applyBorder="1" applyAlignment="1">
      <alignment horizontal="left" vertical="center"/>
    </xf>
    <xf numFmtId="0" fontId="8" fillId="4" borderId="0" xfId="0" applyFont="1" applyFill="1" applyBorder="1" applyAlignment="1">
      <alignment vertical="center"/>
    </xf>
    <xf numFmtId="3" fontId="21" fillId="4" borderId="0" xfId="1" applyNumberFormat="1" applyFont="1" applyFill="1" applyBorder="1" applyAlignment="1">
      <alignment horizontal="center" vertical="center" wrapText="1"/>
    </xf>
    <xf numFmtId="0" fontId="14" fillId="4" borderId="0" xfId="0" applyFont="1" applyFill="1" applyBorder="1" applyAlignment="1">
      <alignment horizontal="left" vertical="center" wrapText="1"/>
    </xf>
    <xf numFmtId="0" fontId="15" fillId="4" borderId="0" xfId="0" applyFont="1" applyFill="1" applyBorder="1" applyAlignment="1">
      <alignment horizontal="left" vertical="center" wrapText="1"/>
    </xf>
    <xf numFmtId="0" fontId="22" fillId="10" borderId="2" xfId="0" applyFont="1" applyFill="1" applyBorder="1" applyAlignment="1">
      <alignment horizontal="center" vertical="center"/>
    </xf>
    <xf numFmtId="0" fontId="22" fillId="10" borderId="0" xfId="0" applyFont="1" applyFill="1" applyAlignment="1">
      <alignment horizontal="center" vertical="center"/>
    </xf>
    <xf numFmtId="0" fontId="7" fillId="4" borderId="0" xfId="0" applyFont="1" applyFill="1" applyBorder="1" applyAlignment="1">
      <alignment vertical="center"/>
    </xf>
    <xf numFmtId="0" fontId="10" fillId="12" borderId="0" xfId="0" applyFont="1" applyFill="1"/>
    <xf numFmtId="0" fontId="4" fillId="12" borderId="0" xfId="0" applyFont="1" applyFill="1"/>
    <xf numFmtId="0" fontId="5" fillId="12" borderId="0" xfId="0" applyFont="1" applyFill="1"/>
    <xf numFmtId="0" fontId="3" fillId="13" borderId="0" xfId="0" applyFont="1" applyFill="1" applyBorder="1" applyAlignment="1">
      <alignment wrapText="1"/>
    </xf>
    <xf numFmtId="6" fontId="3" fillId="13" borderId="0" xfId="0" applyNumberFormat="1" applyFont="1" applyFill="1" applyBorder="1" applyAlignment="1">
      <alignment horizontal="center"/>
    </xf>
    <xf numFmtId="0" fontId="25" fillId="13" borderId="0" xfId="0" applyFont="1" applyFill="1"/>
    <xf numFmtId="0" fontId="26" fillId="13" borderId="0" xfId="0" applyFont="1" applyFill="1"/>
    <xf numFmtId="0" fontId="25" fillId="13" borderId="0" xfId="0" applyFont="1" applyFill="1" applyAlignment="1">
      <alignment horizontal="left"/>
    </xf>
    <xf numFmtId="0" fontId="11" fillId="6" borderId="0" xfId="0" applyFont="1" applyFill="1" applyAlignment="1">
      <alignment horizontal="left"/>
    </xf>
    <xf numFmtId="164" fontId="21" fillId="4" borderId="0" xfId="1" applyNumberFormat="1" applyFont="1" applyFill="1" applyBorder="1" applyAlignment="1">
      <alignment horizontal="center" vertical="center" wrapText="1"/>
    </xf>
    <xf numFmtId="0" fontId="8" fillId="11" borderId="0" xfId="0" applyFont="1" applyFill="1" applyAlignment="1">
      <alignment vertical="center"/>
    </xf>
    <xf numFmtId="0" fontId="24" fillId="8" borderId="3" xfId="0" applyFont="1" applyFill="1" applyBorder="1" applyAlignment="1">
      <alignment vertical="center"/>
    </xf>
    <xf numFmtId="0" fontId="4" fillId="5" borderId="3" xfId="0" applyFont="1" applyFill="1" applyBorder="1" applyAlignment="1">
      <alignment horizontal="center" vertical="center"/>
    </xf>
    <xf numFmtId="0" fontId="4" fillId="8" borderId="3" xfId="0" applyFont="1" applyFill="1" applyBorder="1" applyAlignment="1">
      <alignment vertical="center"/>
    </xf>
    <xf numFmtId="0" fontId="28" fillId="10" borderId="2" xfId="0" applyFont="1" applyFill="1" applyBorder="1" applyAlignment="1">
      <alignment horizontal="center" vertical="center"/>
    </xf>
    <xf numFmtId="0" fontId="4" fillId="12" borderId="0" xfId="0" applyFont="1" applyFill="1" applyAlignment="1">
      <alignment horizontal="center"/>
    </xf>
    <xf numFmtId="6" fontId="8" fillId="4" borderId="0" xfId="0" applyNumberFormat="1" applyFont="1" applyFill="1"/>
    <xf numFmtId="6" fontId="2" fillId="0" borderId="0" xfId="0" applyNumberFormat="1" applyFont="1"/>
    <xf numFmtId="0" fontId="2" fillId="4" borderId="0" xfId="0" applyFont="1" applyFill="1" applyAlignment="1">
      <alignment wrapText="1"/>
    </xf>
    <xf numFmtId="166" fontId="2" fillId="4" borderId="0" xfId="0" applyNumberFormat="1" applyFont="1" applyFill="1" applyAlignment="1">
      <alignment horizontal="center"/>
    </xf>
    <xf numFmtId="0" fontId="2" fillId="4" borderId="0" xfId="0" applyFont="1" applyFill="1" applyAlignment="1">
      <alignment horizontal="center"/>
    </xf>
    <xf numFmtId="0" fontId="2" fillId="7" borderId="0" xfId="0" applyFont="1" applyFill="1" applyAlignment="1">
      <alignment wrapText="1"/>
    </xf>
    <xf numFmtId="0" fontId="2" fillId="7" borderId="0" xfId="0" applyFont="1" applyFill="1" applyAlignment="1">
      <alignment horizontal="center"/>
    </xf>
    <xf numFmtId="0" fontId="2" fillId="7" borderId="0" xfId="0" applyFont="1" applyFill="1"/>
    <xf numFmtId="0" fontId="3" fillId="6" borderId="0" xfId="0" applyFont="1" applyFill="1" applyAlignment="1">
      <alignment wrapText="1"/>
    </xf>
    <xf numFmtId="166" fontId="2" fillId="4" borderId="0" xfId="0" applyNumberFormat="1" applyFont="1" applyFill="1" applyAlignment="1">
      <alignment horizontal="center" vertical="center"/>
    </xf>
    <xf numFmtId="168" fontId="2" fillId="4" borderId="0" xfId="0" applyNumberFormat="1" applyFont="1" applyFill="1" applyAlignment="1">
      <alignment horizontal="center" vertical="center"/>
    </xf>
    <xf numFmtId="165" fontId="2" fillId="4" borderId="0" xfId="0" applyNumberFormat="1" applyFont="1" applyFill="1" applyAlignment="1">
      <alignment horizontal="center"/>
    </xf>
    <xf numFmtId="3" fontId="2" fillId="4" borderId="0" xfId="0" applyNumberFormat="1" applyFont="1" applyFill="1" applyAlignment="1">
      <alignment horizontal="center"/>
    </xf>
    <xf numFmtId="165" fontId="3" fillId="6" borderId="0" xfId="0" applyNumberFormat="1" applyFont="1" applyFill="1" applyAlignment="1">
      <alignment horizontal="center"/>
    </xf>
    <xf numFmtId="3" fontId="2" fillId="4" borderId="0" xfId="0" applyNumberFormat="1" applyFont="1" applyFill="1" applyAlignment="1">
      <alignment horizontal="center" vertical="center"/>
    </xf>
    <xf numFmtId="165" fontId="2" fillId="7" borderId="0" xfId="0" applyNumberFormat="1" applyFont="1" applyFill="1" applyAlignment="1">
      <alignment horizontal="center" vertical="center"/>
    </xf>
    <xf numFmtId="165" fontId="2" fillId="4" borderId="0" xfId="0" applyNumberFormat="1" applyFont="1" applyFill="1" applyAlignment="1">
      <alignment horizontal="center" vertical="center"/>
    </xf>
    <xf numFmtId="40" fontId="2" fillId="4" borderId="0" xfId="0" applyNumberFormat="1" applyFont="1" applyFill="1" applyAlignment="1">
      <alignment horizontal="center"/>
    </xf>
    <xf numFmtId="38" fontId="2" fillId="4" borderId="0" xfId="0" applyNumberFormat="1" applyFont="1" applyFill="1" applyAlignment="1">
      <alignment horizontal="center"/>
    </xf>
    <xf numFmtId="8" fontId="2" fillId="4" borderId="0" xfId="0" applyNumberFormat="1" applyFont="1" applyFill="1" applyAlignment="1">
      <alignment horizontal="center"/>
    </xf>
    <xf numFmtId="0" fontId="3" fillId="0" borderId="0" xfId="0" applyFont="1" applyAlignment="1">
      <alignment wrapText="1"/>
    </xf>
    <xf numFmtId="8" fontId="3" fillId="0" borderId="0" xfId="0" applyNumberFormat="1" applyFont="1" applyAlignment="1">
      <alignment horizontal="center"/>
    </xf>
    <xf numFmtId="0" fontId="18" fillId="9" borderId="0" xfId="0" applyFont="1" applyFill="1" applyAlignment="1">
      <alignment horizontal="center"/>
    </xf>
    <xf numFmtId="6" fontId="2" fillId="4" borderId="0" xfId="0" applyNumberFormat="1" applyFont="1" applyFill="1" applyAlignment="1">
      <alignment horizontal="center"/>
    </xf>
    <xf numFmtId="0" fontId="5" fillId="7" borderId="0" xfId="0" applyFont="1" applyFill="1"/>
    <xf numFmtId="165" fontId="5" fillId="7" borderId="0" xfId="0" applyNumberFormat="1" applyFont="1" applyFill="1" applyAlignment="1">
      <alignment horizontal="center" vertical="center"/>
    </xf>
    <xf numFmtId="0" fontId="5" fillId="7" borderId="0" xfId="0" applyFont="1" applyFill="1" applyAlignment="1">
      <alignment horizontal="center" vertical="center"/>
    </xf>
    <xf numFmtId="0" fontId="4" fillId="7" borderId="0" xfId="0" applyFont="1" applyFill="1"/>
    <xf numFmtId="167" fontId="2" fillId="4" borderId="0" xfId="0" applyNumberFormat="1" applyFont="1" applyFill="1" applyAlignment="1">
      <alignment horizontal="center"/>
    </xf>
    <xf numFmtId="6" fontId="3" fillId="6" borderId="0" xfId="0" applyNumberFormat="1" applyFont="1" applyFill="1" applyAlignment="1">
      <alignment horizontal="center"/>
    </xf>
    <xf numFmtId="166" fontId="21" fillId="4" borderId="11" xfId="1" applyNumberFormat="1" applyFont="1" applyFill="1" applyBorder="1" applyAlignment="1">
      <alignment horizontal="center" vertical="center"/>
    </xf>
    <xf numFmtId="170" fontId="21" fillId="4" borderId="11" xfId="1" applyNumberFormat="1" applyFont="1" applyFill="1" applyBorder="1" applyAlignment="1">
      <alignment horizontal="center" vertical="center"/>
    </xf>
    <xf numFmtId="165" fontId="21" fillId="4" borderId="11" xfId="1" applyNumberFormat="1" applyFont="1" applyFill="1" applyBorder="1" applyAlignment="1">
      <alignment horizontal="center" vertical="center"/>
    </xf>
    <xf numFmtId="3" fontId="21" fillId="4" borderId="12" xfId="2" applyNumberFormat="1" applyFont="1" applyFill="1" applyBorder="1" applyAlignment="1">
      <alignment horizontal="center" vertical="center"/>
    </xf>
    <xf numFmtId="0" fontId="20" fillId="0" borderId="0" xfId="0" applyFont="1" applyFill="1" applyBorder="1" applyAlignment="1">
      <alignment vertical="center"/>
    </xf>
    <xf numFmtId="0" fontId="8" fillId="0" borderId="0" xfId="0" applyFont="1" applyFill="1" applyBorder="1" applyAlignment="1">
      <alignment horizontal="center"/>
    </xf>
    <xf numFmtId="0" fontId="8" fillId="0" borderId="0" xfId="0" applyFont="1" applyFill="1" applyBorder="1" applyAlignment="1">
      <alignment horizontal="left" vertical="top" wrapText="1"/>
    </xf>
    <xf numFmtId="0" fontId="32" fillId="0" borderId="0" xfId="0" applyFont="1" applyFill="1" applyBorder="1" applyAlignment="1">
      <alignment vertical="center"/>
    </xf>
    <xf numFmtId="0" fontId="14" fillId="3" borderId="0" xfId="0" applyFont="1" applyFill="1" applyBorder="1" applyAlignment="1">
      <alignment horizontal="left" vertical="center" wrapText="1"/>
    </xf>
    <xf numFmtId="3" fontId="21" fillId="14" borderId="0" xfId="1" applyNumberFormat="1" applyFont="1" applyFill="1" applyBorder="1" applyAlignment="1">
      <alignment horizontal="center" vertical="center"/>
    </xf>
    <xf numFmtId="170" fontId="21" fillId="4" borderId="12" xfId="1" applyNumberFormat="1" applyFont="1" applyFill="1" applyBorder="1" applyAlignment="1">
      <alignment horizontal="center" vertical="center"/>
    </xf>
    <xf numFmtId="165" fontId="21" fillId="4" borderId="12" xfId="1" applyNumberFormat="1" applyFont="1" applyFill="1" applyBorder="1" applyAlignment="1">
      <alignment horizontal="center" vertical="center"/>
    </xf>
    <xf numFmtId="0" fontId="33" fillId="4" borderId="0" xfId="0" applyFont="1" applyFill="1" applyBorder="1" applyAlignment="1">
      <alignment vertical="center"/>
    </xf>
    <xf numFmtId="165" fontId="21" fillId="4" borderId="0" xfId="1" applyNumberFormat="1" applyFont="1" applyFill="1" applyBorder="1" applyAlignment="1">
      <alignment horizontal="center" vertical="center"/>
    </xf>
    <xf numFmtId="0" fontId="23" fillId="4" borderId="0" xfId="0" applyFont="1" applyFill="1" applyBorder="1" applyAlignment="1">
      <alignment vertical="center"/>
    </xf>
    <xf numFmtId="165" fontId="21" fillId="14" borderId="0" xfId="0" applyNumberFormat="1" applyFont="1" applyFill="1" applyBorder="1" applyAlignment="1">
      <alignment horizontal="center" vertical="center"/>
    </xf>
    <xf numFmtId="164" fontId="21" fillId="14" borderId="0" xfId="2" applyNumberFormat="1" applyFont="1" applyFill="1" applyBorder="1" applyAlignment="1">
      <alignment horizontal="center" vertical="center"/>
    </xf>
    <xf numFmtId="172" fontId="21" fillId="14" borderId="0" xfId="0" applyNumberFormat="1" applyFont="1" applyFill="1" applyBorder="1" applyAlignment="1">
      <alignment horizontal="center" vertical="center"/>
    </xf>
    <xf numFmtId="164" fontId="21" fillId="14" borderId="0" xfId="1" applyNumberFormat="1" applyFont="1" applyFill="1" applyBorder="1" applyAlignment="1">
      <alignment horizontal="center" vertical="center" wrapText="1"/>
    </xf>
    <xf numFmtId="3" fontId="21" fillId="14" borderId="0" xfId="0" applyNumberFormat="1" applyFont="1" applyFill="1" applyBorder="1" applyAlignment="1">
      <alignment horizontal="center" vertical="center"/>
    </xf>
    <xf numFmtId="171" fontId="21" fillId="14" borderId="0" xfId="0" applyNumberFormat="1" applyFont="1" applyFill="1" applyBorder="1" applyAlignment="1">
      <alignment horizontal="center" vertical="center"/>
    </xf>
    <xf numFmtId="9" fontId="21" fillId="14" borderId="0" xfId="1" applyNumberFormat="1" applyFont="1" applyFill="1" applyBorder="1" applyAlignment="1">
      <alignment horizontal="center" vertical="center" wrapText="1"/>
    </xf>
    <xf numFmtId="3" fontId="21" fillId="14" borderId="10" xfId="0" applyNumberFormat="1" applyFont="1" applyFill="1" applyBorder="1" applyAlignment="1">
      <alignment horizontal="center" vertical="center"/>
    </xf>
    <xf numFmtId="0" fontId="3" fillId="4" borderId="0" xfId="0" applyFont="1" applyFill="1" applyAlignment="1">
      <alignment vertical="center"/>
    </xf>
    <xf numFmtId="0" fontId="2" fillId="4" borderId="0" xfId="0" applyFont="1" applyFill="1" applyAlignment="1">
      <alignment vertical="center"/>
    </xf>
    <xf numFmtId="0" fontId="2" fillId="4" borderId="0" xfId="0" applyFont="1" applyFill="1" applyAlignment="1">
      <alignment horizontal="left" vertical="center"/>
    </xf>
    <xf numFmtId="0" fontId="0" fillId="0" borderId="0" xfId="0" applyAlignment="1">
      <alignment vertical="center"/>
    </xf>
    <xf numFmtId="0" fontId="8" fillId="0" borderId="6" xfId="0" applyFont="1" applyFill="1" applyBorder="1" applyAlignment="1">
      <alignment vertical="center"/>
    </xf>
    <xf numFmtId="0" fontId="8" fillId="0" borderId="4" xfId="0" applyFont="1" applyFill="1" applyBorder="1" applyAlignment="1">
      <alignment vertical="center"/>
    </xf>
    <xf numFmtId="0" fontId="7" fillId="0" borderId="13" xfId="0" applyFont="1" applyFill="1" applyBorder="1" applyAlignment="1">
      <alignment vertical="center"/>
    </xf>
    <xf numFmtId="0" fontId="23" fillId="0" borderId="6" xfId="0" applyFont="1" applyBorder="1" applyAlignment="1">
      <alignment vertical="center"/>
    </xf>
    <xf numFmtId="0" fontId="8" fillId="0" borderId="0" xfId="0" applyFont="1" applyBorder="1" applyAlignment="1">
      <alignment vertical="center"/>
    </xf>
    <xf numFmtId="0" fontId="21" fillId="14" borderId="6" xfId="0" applyFont="1" applyFill="1" applyBorder="1" applyAlignment="1">
      <alignment vertical="center"/>
    </xf>
    <xf numFmtId="9" fontId="21" fillId="14" borderId="6" xfId="2" applyFont="1" applyFill="1" applyBorder="1" applyAlignment="1">
      <alignment vertical="center"/>
    </xf>
    <xf numFmtId="9" fontId="8" fillId="0" borderId="6" xfId="0" applyNumberFormat="1" applyFont="1" applyFill="1" applyBorder="1" applyAlignment="1">
      <alignment vertical="center"/>
    </xf>
    <xf numFmtId="0" fontId="23" fillId="0" borderId="6" xfId="0" applyFont="1" applyFill="1" applyBorder="1" applyAlignment="1">
      <alignment vertical="center"/>
    </xf>
    <xf numFmtId="0" fontId="2" fillId="0" borderId="0" xfId="0" applyFont="1" applyFill="1" applyBorder="1" applyAlignment="1">
      <alignment vertical="center"/>
    </xf>
    <xf numFmtId="0" fontId="8" fillId="0" borderId="8" xfId="0" applyFont="1" applyFill="1" applyBorder="1" applyAlignment="1">
      <alignment vertical="center"/>
    </xf>
    <xf numFmtId="0" fontId="7" fillId="0" borderId="10" xfId="0" applyFont="1" applyFill="1" applyBorder="1" applyAlignment="1">
      <alignment vertical="center"/>
    </xf>
    <xf numFmtId="9" fontId="2" fillId="4" borderId="0" xfId="0" applyNumberFormat="1" applyFont="1" applyFill="1" applyAlignment="1">
      <alignment horizontal="center" vertical="center"/>
    </xf>
    <xf numFmtId="3" fontId="0" fillId="0" borderId="0" xfId="0" applyNumberFormat="1"/>
    <xf numFmtId="0" fontId="36" fillId="4" borderId="0" xfId="0" applyFont="1" applyFill="1" applyAlignment="1">
      <alignment vertical="center"/>
    </xf>
    <xf numFmtId="0" fontId="3" fillId="0" borderId="0" xfId="0" applyFont="1" applyFill="1" applyAlignment="1">
      <alignment vertical="center" wrapText="1"/>
    </xf>
    <xf numFmtId="0" fontId="2" fillId="4" borderId="0" xfId="0" applyFont="1" applyFill="1" applyAlignment="1">
      <alignment vertical="center" wrapText="1"/>
    </xf>
    <xf numFmtId="0" fontId="2" fillId="4" borderId="0" xfId="0" applyFont="1" applyFill="1" applyAlignment="1">
      <alignment horizontal="center" vertical="center"/>
    </xf>
    <xf numFmtId="0" fontId="2" fillId="4" borderId="0" xfId="0" quotePrefix="1" applyFont="1" applyFill="1" applyAlignment="1">
      <alignment horizontal="center" vertical="center"/>
    </xf>
    <xf numFmtId="169" fontId="2" fillId="4" borderId="0" xfId="0" applyNumberFormat="1" applyFont="1" applyFill="1" applyAlignment="1">
      <alignment horizontal="center" vertical="center"/>
    </xf>
    <xf numFmtId="0" fontId="3" fillId="6" borderId="0" xfId="0" applyFont="1" applyFill="1" applyAlignment="1">
      <alignment vertical="center" wrapText="1"/>
    </xf>
    <xf numFmtId="9" fontId="3" fillId="0" borderId="0" xfId="0" applyNumberFormat="1" applyFont="1" applyFill="1" applyAlignment="1">
      <alignment vertical="center" wrapText="1"/>
    </xf>
    <xf numFmtId="173" fontId="2" fillId="4" borderId="0" xfId="0" applyNumberFormat="1" applyFont="1" applyFill="1" applyAlignment="1">
      <alignment horizontal="center" vertical="center"/>
    </xf>
    <xf numFmtId="6" fontId="3" fillId="6" borderId="0" xfId="0" applyNumberFormat="1" applyFont="1" applyFill="1" applyAlignment="1">
      <alignment horizontal="center" vertical="center"/>
    </xf>
    <xf numFmtId="0" fontId="0" fillId="11" borderId="0" xfId="0" applyFill="1" applyAlignment="1">
      <alignment vertical="center"/>
    </xf>
    <xf numFmtId="164" fontId="2" fillId="4" borderId="0" xfId="0" applyNumberFormat="1" applyFont="1" applyFill="1" applyAlignment="1">
      <alignment horizontal="center"/>
    </xf>
    <xf numFmtId="0" fontId="2" fillId="4" borderId="0" xfId="0" applyFont="1" applyFill="1" applyBorder="1" applyAlignment="1">
      <alignment vertical="center" wrapText="1"/>
    </xf>
    <xf numFmtId="0" fontId="0" fillId="7" borderId="0" xfId="0" applyFill="1" applyBorder="1" applyAlignment="1">
      <alignment vertical="center"/>
    </xf>
    <xf numFmtId="0" fontId="0" fillId="7" borderId="0" xfId="0" applyFill="1" applyAlignment="1">
      <alignment vertical="center"/>
    </xf>
    <xf numFmtId="3" fontId="2" fillId="4" borderId="0" xfId="0" applyNumberFormat="1" applyFont="1" applyFill="1" applyBorder="1" applyAlignment="1">
      <alignment horizontal="center" vertical="center"/>
    </xf>
    <xf numFmtId="0" fontId="5" fillId="7" borderId="0" xfId="0" applyFont="1" applyFill="1" applyBorder="1" applyAlignment="1">
      <alignment vertical="center"/>
    </xf>
    <xf numFmtId="3" fontId="2" fillId="4" borderId="0" xfId="0" quotePrefix="1" applyNumberFormat="1" applyFont="1" applyFill="1" applyBorder="1" applyAlignment="1">
      <alignment horizontal="center" vertical="center"/>
    </xf>
    <xf numFmtId="3" fontId="2" fillId="4" borderId="0" xfId="0" applyNumberFormat="1" applyFont="1" applyFill="1" applyBorder="1" applyAlignment="1">
      <alignment horizontal="center" vertical="center" wrapText="1"/>
    </xf>
    <xf numFmtId="0" fontId="36" fillId="4" borderId="0" xfId="0" applyFont="1" applyFill="1" applyBorder="1" applyAlignment="1">
      <alignment vertical="center" wrapText="1"/>
    </xf>
    <xf numFmtId="166" fontId="2" fillId="4" borderId="0" xfId="0" applyNumberFormat="1" applyFont="1" applyFill="1" applyAlignment="1">
      <alignment horizontal="left"/>
    </xf>
    <xf numFmtId="0" fontId="2" fillId="4" borderId="0" xfId="0" applyFont="1" applyFill="1" applyAlignment="1">
      <alignment horizontal="left" wrapText="1"/>
    </xf>
    <xf numFmtId="6" fontId="0" fillId="0" borderId="0" xfId="0" applyNumberFormat="1"/>
    <xf numFmtId="174" fontId="2" fillId="4" borderId="0" xfId="0" applyNumberFormat="1" applyFont="1" applyFill="1" applyAlignment="1">
      <alignment horizontal="center"/>
    </xf>
    <xf numFmtId="0" fontId="15" fillId="13" borderId="0" xfId="0" applyFont="1" applyFill="1"/>
    <xf numFmtId="3" fontId="27" fillId="4" borderId="0" xfId="0" applyNumberFormat="1" applyFont="1" applyFill="1" applyBorder="1" applyAlignment="1">
      <alignment horizontal="center" vertical="center" wrapText="1"/>
    </xf>
    <xf numFmtId="9" fontId="27" fillId="4" borderId="0" xfId="0" applyNumberFormat="1" applyFont="1" applyFill="1" applyBorder="1" applyAlignment="1">
      <alignment horizontal="center" vertical="center" wrapText="1"/>
    </xf>
    <xf numFmtId="2" fontId="21" fillId="14" borderId="13" xfId="0" applyNumberFormat="1" applyFont="1" applyFill="1" applyBorder="1" applyAlignment="1">
      <alignment horizontal="center" vertical="center"/>
    </xf>
    <xf numFmtId="1" fontId="21" fillId="14" borderId="0" xfId="0" applyNumberFormat="1" applyFont="1" applyFill="1" applyBorder="1" applyAlignment="1">
      <alignment horizontal="center" vertical="center"/>
    </xf>
    <xf numFmtId="2" fontId="21" fillId="14" borderId="0" xfId="0" applyNumberFormat="1" applyFont="1" applyFill="1" applyBorder="1" applyAlignment="1">
      <alignment horizontal="left" vertical="center"/>
    </xf>
    <xf numFmtId="0" fontId="4" fillId="5" borderId="0" xfId="0" applyFont="1" applyFill="1" applyAlignment="1">
      <alignment vertical="center"/>
    </xf>
    <xf numFmtId="2" fontId="21" fillId="14" borderId="5" xfId="0" applyNumberFormat="1" applyFont="1" applyFill="1" applyBorder="1" applyAlignment="1">
      <alignment horizontal="center" vertical="center"/>
    </xf>
    <xf numFmtId="2" fontId="21" fillId="14" borderId="7" xfId="0" applyNumberFormat="1" applyFont="1" applyFill="1" applyBorder="1" applyAlignment="1">
      <alignment horizontal="center" vertical="center"/>
    </xf>
    <xf numFmtId="2" fontId="21" fillId="14" borderId="7" xfId="0" applyNumberFormat="1" applyFont="1" applyFill="1" applyBorder="1" applyAlignment="1">
      <alignment horizontal="left" vertical="center"/>
    </xf>
    <xf numFmtId="2" fontId="21" fillId="14" borderId="7" xfId="1" applyNumberFormat="1" applyFont="1" applyFill="1" applyBorder="1" applyAlignment="1">
      <alignment vertical="center" wrapText="1"/>
    </xf>
    <xf numFmtId="0" fontId="21" fillId="14" borderId="7" xfId="0" applyFont="1" applyFill="1" applyBorder="1" applyAlignment="1">
      <alignment vertical="center"/>
    </xf>
    <xf numFmtId="2" fontId="21" fillId="14" borderId="7" xfId="0" applyNumberFormat="1" applyFont="1" applyFill="1" applyBorder="1" applyAlignment="1">
      <alignment vertical="center"/>
    </xf>
    <xf numFmtId="2" fontId="21" fillId="14" borderId="9" xfId="0" applyNumberFormat="1" applyFont="1" applyFill="1" applyBorder="1" applyAlignment="1">
      <alignment horizontal="left" vertical="center"/>
    </xf>
    <xf numFmtId="0" fontId="31" fillId="0" borderId="0" xfId="0" applyFont="1" applyAlignment="1">
      <alignment horizontal="center" vertical="center"/>
    </xf>
    <xf numFmtId="0" fontId="4" fillId="5" borderId="0" xfId="0" applyFont="1" applyFill="1" applyAlignment="1">
      <alignment vertical="center"/>
    </xf>
    <xf numFmtId="0" fontId="6" fillId="6" borderId="0" xfId="0" quotePrefix="1" applyFont="1" applyFill="1" applyAlignment="1">
      <alignment horizontal="left" vertical="center" wrapText="1"/>
    </xf>
    <xf numFmtId="0" fontId="6" fillId="6" borderId="0" xfId="0" applyFont="1" applyFill="1" applyAlignment="1">
      <alignment horizontal="left" vertical="center" wrapText="1"/>
    </xf>
    <xf numFmtId="0" fontId="29" fillId="0" borderId="10" xfId="0" applyFont="1" applyBorder="1" applyAlignment="1">
      <alignment horizontal="center" vertical="center"/>
    </xf>
    <xf numFmtId="0" fontId="30" fillId="0" borderId="0" xfId="0" applyFont="1" applyAlignment="1">
      <alignment horizontal="left" vertical="center" wrapText="1"/>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0000FF"/>
      <color rgb="FF767C21"/>
      <color rgb="FFFFFFCC"/>
      <color rgb="FF1F5D59"/>
      <color rgb="FFF5F7E0"/>
      <color rgb="FFD8F2F0"/>
      <color rgb="FFE2A396"/>
      <color rgb="FF006600"/>
      <color rgb="FF5A6B79"/>
      <color rgb="FFF2D4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76688</xdr:colOff>
      <xdr:row>12</xdr:row>
      <xdr:rowOff>21709</xdr:rowOff>
    </xdr:from>
    <xdr:to>
      <xdr:col>9</xdr:col>
      <xdr:colOff>828172</xdr:colOff>
      <xdr:row>22</xdr:row>
      <xdr:rowOff>56028</xdr:rowOff>
    </xdr:to>
    <xdr:pic>
      <xdr:nvPicPr>
        <xdr:cNvPr id="4" name="Picture 3">
          <a:extLst>
            <a:ext uri="{FF2B5EF4-FFF2-40B4-BE49-F238E27FC236}">
              <a16:creationId xmlns:a16="http://schemas.microsoft.com/office/drawing/2014/main" id="{84A43E3F-F08E-4600-A9BB-8A81937A9AA5}"/>
            </a:ext>
          </a:extLst>
        </xdr:cNvPr>
        <xdr:cNvPicPr>
          <a:picLocks noChangeAspect="1"/>
        </xdr:cNvPicPr>
      </xdr:nvPicPr>
      <xdr:blipFill>
        <a:blip xmlns:r="http://schemas.openxmlformats.org/officeDocument/2006/relationships" r:embed="rId1"/>
        <a:stretch>
          <a:fillRect/>
        </a:stretch>
      </xdr:blipFill>
      <xdr:spPr>
        <a:xfrm>
          <a:off x="188747" y="5310885"/>
          <a:ext cx="9548101" cy="28357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314C8-FD30-4363-8B44-A0B179169E84}">
  <dimension ref="A1:S12"/>
  <sheetViews>
    <sheetView showGridLines="0" tabSelected="1" zoomScale="85" zoomScaleNormal="85" workbookViewId="0">
      <selection activeCell="B7" sqref="B7:J7"/>
    </sheetView>
  </sheetViews>
  <sheetFormatPr defaultColWidth="0" defaultRowHeight="21.95" customHeight="1" x14ac:dyDescent="0.2"/>
  <cols>
    <col min="1" max="1" width="1.7109375" style="1" customWidth="1"/>
    <col min="2" max="2" width="20" style="1" bestFit="1" customWidth="1"/>
    <col min="3" max="3" width="21.5703125" style="1" bestFit="1" customWidth="1"/>
    <col min="4" max="4" width="31" style="1" bestFit="1" customWidth="1"/>
    <col min="5" max="7" width="12.7109375" style="1" customWidth="1"/>
    <col min="8" max="8" width="1.7109375" style="1" customWidth="1"/>
    <col min="9" max="9" width="19.42578125" style="1" bestFit="1" customWidth="1"/>
    <col min="10" max="10" width="13.28515625" style="1" bestFit="1" customWidth="1"/>
    <col min="11" max="11" width="1.7109375" style="1" customWidth="1"/>
    <col min="12" max="19" width="0" style="1" hidden="1" customWidth="1"/>
    <col min="20" max="16384" width="9.140625" style="1" hidden="1"/>
  </cols>
  <sheetData>
    <row r="1" spans="1:11" ht="8.1" customHeight="1" x14ac:dyDescent="0.2"/>
    <row r="2" spans="1:11" ht="12.95" customHeight="1" x14ac:dyDescent="0.2">
      <c r="B2" s="41" t="s">
        <v>47</v>
      </c>
      <c r="C2" s="41"/>
      <c r="D2" s="42"/>
      <c r="E2" s="42"/>
      <c r="F2" s="42"/>
      <c r="G2" s="42"/>
      <c r="H2" s="42"/>
      <c r="I2" s="42"/>
      <c r="J2" s="42"/>
      <c r="K2" s="35"/>
    </row>
    <row r="3" spans="1:11" ht="12.95" customHeight="1" x14ac:dyDescent="0.2">
      <c r="B3" s="34" t="s">
        <v>45</v>
      </c>
      <c r="C3" s="43"/>
      <c r="D3" s="43"/>
      <c r="E3" s="43"/>
      <c r="F3" s="43"/>
      <c r="G3" s="43"/>
      <c r="H3" s="43"/>
      <c r="I3" s="43"/>
      <c r="J3" s="44" t="s">
        <v>8</v>
      </c>
      <c r="K3" s="35"/>
    </row>
    <row r="4" spans="1:11" ht="12.95" customHeight="1" x14ac:dyDescent="0.2">
      <c r="B4" s="34" t="s">
        <v>46</v>
      </c>
      <c r="C4" s="43"/>
      <c r="D4" s="43"/>
      <c r="E4" s="43"/>
      <c r="F4" s="43"/>
      <c r="G4" s="43"/>
      <c r="H4" s="43"/>
      <c r="I4" s="43"/>
      <c r="J4" s="44" t="s">
        <v>9</v>
      </c>
      <c r="K4" s="35"/>
    </row>
    <row r="5" spans="1:11" ht="12.95" customHeight="1" x14ac:dyDescent="0.2"/>
    <row r="6" spans="1:11" s="26" customFormat="1" ht="12.95" customHeight="1" x14ac:dyDescent="0.2">
      <c r="A6" s="1"/>
      <c r="B6" s="186" t="s">
        <v>42</v>
      </c>
      <c r="C6" s="186"/>
      <c r="D6" s="186"/>
      <c r="E6" s="186"/>
      <c r="F6" s="186"/>
      <c r="G6" s="186"/>
      <c r="H6" s="186"/>
      <c r="I6" s="186"/>
      <c r="J6" s="186"/>
    </row>
    <row r="7" spans="1:11" s="26" customFormat="1" ht="170.1" customHeight="1" x14ac:dyDescent="0.2">
      <c r="A7" s="1"/>
      <c r="B7" s="187" t="s">
        <v>196</v>
      </c>
      <c r="C7" s="188"/>
      <c r="D7" s="188"/>
      <c r="E7" s="188"/>
      <c r="F7" s="188"/>
      <c r="G7" s="188"/>
      <c r="H7" s="188"/>
      <c r="I7" s="188"/>
      <c r="J7" s="188"/>
    </row>
    <row r="8" spans="1:11" s="26" customFormat="1" ht="12.95" customHeight="1" x14ac:dyDescent="0.2">
      <c r="A8" s="1"/>
    </row>
    <row r="9" spans="1:11" s="26" customFormat="1" ht="12.95" customHeight="1" x14ac:dyDescent="0.2">
      <c r="A9" s="1"/>
      <c r="B9" s="186" t="s">
        <v>41</v>
      </c>
      <c r="C9" s="186"/>
      <c r="D9" s="186"/>
      <c r="E9" s="186"/>
      <c r="F9" s="186"/>
      <c r="G9" s="186"/>
      <c r="H9" s="186"/>
      <c r="I9" s="186"/>
      <c r="J9" s="186"/>
    </row>
    <row r="10" spans="1:11" ht="140.1" customHeight="1" x14ac:dyDescent="0.2">
      <c r="B10" s="187" t="s">
        <v>195</v>
      </c>
      <c r="C10" s="188"/>
      <c r="D10" s="188"/>
      <c r="E10" s="188"/>
      <c r="F10" s="188"/>
      <c r="G10" s="188"/>
      <c r="H10" s="188"/>
      <c r="I10" s="188"/>
      <c r="J10" s="188"/>
    </row>
    <row r="12" spans="1:11" ht="15.75" x14ac:dyDescent="0.2">
      <c r="B12" s="185" t="s">
        <v>44</v>
      </c>
      <c r="C12" s="185"/>
      <c r="D12" s="185"/>
      <c r="E12" s="185"/>
      <c r="F12" s="185"/>
      <c r="G12" s="185"/>
      <c r="H12" s="185"/>
      <c r="I12" s="185"/>
      <c r="J12" s="185"/>
    </row>
  </sheetData>
  <mergeCells count="5">
    <mergeCell ref="B12:J12"/>
    <mergeCell ref="B6:J6"/>
    <mergeCell ref="B7:J7"/>
    <mergeCell ref="B10:J10"/>
    <mergeCell ref="B9:J9"/>
  </mergeCells>
  <pageMargins left="0.7" right="0.7" top="0.75" bottom="0.75" header="0.3" footer="0.3"/>
  <pageSetup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A99B3-F401-CA40-93D7-E0CF0BC6223C}">
  <sheetPr>
    <tabColor rgb="FFFFFFCC"/>
  </sheetPr>
  <dimension ref="A2:F147"/>
  <sheetViews>
    <sheetView showGridLines="0" zoomScale="80" zoomScaleNormal="80" workbookViewId="0"/>
  </sheetViews>
  <sheetFormatPr defaultColWidth="0"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14.5703125" hidden="1" customWidth="1"/>
    <col min="7" max="16384" width="11.42578125" hidden="1"/>
  </cols>
  <sheetData>
    <row r="2" spans="2:4" ht="15" customHeight="1" x14ac:dyDescent="0.25">
      <c r="B2" s="60" t="s">
        <v>47</v>
      </c>
      <c r="C2" s="61"/>
      <c r="D2" s="62"/>
    </row>
    <row r="3" spans="2:4" ht="15" customHeight="1" x14ac:dyDescent="0.25">
      <c r="B3" s="65" t="s">
        <v>45</v>
      </c>
      <c r="C3" s="66"/>
      <c r="D3" s="67" t="s">
        <v>8</v>
      </c>
    </row>
    <row r="4" spans="2:4" ht="15" customHeight="1" x14ac:dyDescent="0.25">
      <c r="B4" s="65" t="s">
        <v>46</v>
      </c>
      <c r="C4" s="66"/>
      <c r="D4" s="67" t="s">
        <v>9</v>
      </c>
    </row>
    <row r="5" spans="2:4" ht="39.950000000000003" customHeight="1" x14ac:dyDescent="0.25">
      <c r="B5" s="190" t="s">
        <v>194</v>
      </c>
      <c r="C5" s="190"/>
      <c r="D5" s="190"/>
    </row>
    <row r="6" spans="2:4" ht="12.95" customHeight="1" x14ac:dyDescent="0.25">
      <c r="B6" s="75" t="s">
        <v>10</v>
      </c>
      <c r="C6" s="75" t="s">
        <v>12</v>
      </c>
    </row>
    <row r="7" spans="2:4" ht="12.95" customHeight="1" x14ac:dyDescent="0.25">
      <c r="B7" s="78" t="s">
        <v>107</v>
      </c>
      <c r="C7" s="88">
        <f>'Data Input and Results'!F69</f>
        <v>0</v>
      </c>
    </row>
    <row r="8" spans="2:4" ht="12.95" customHeight="1" x14ac:dyDescent="0.25">
      <c r="B8" s="78"/>
      <c r="C8" s="104" t="s">
        <v>20</v>
      </c>
    </row>
    <row r="9" spans="2:4" ht="12.95" customHeight="1" x14ac:dyDescent="0.25">
      <c r="B9" s="78" t="s">
        <v>106</v>
      </c>
      <c r="C9" s="99">
        <f>'Data Input and Results'!F112*-1</f>
        <v>-114</v>
      </c>
    </row>
    <row r="10" spans="2:4" ht="12.95" customHeight="1" x14ac:dyDescent="0.25">
      <c r="B10" s="78"/>
      <c r="C10" s="104" t="s">
        <v>19</v>
      </c>
    </row>
    <row r="11" spans="2:4" ht="12.95" customHeight="1" x14ac:dyDescent="0.25">
      <c r="B11" s="63" t="s">
        <v>192</v>
      </c>
      <c r="C11" s="64">
        <f>C7*C9</f>
        <v>0</v>
      </c>
    </row>
    <row r="12" spans="2:4" ht="12.95" customHeight="1" x14ac:dyDescent="0.25">
      <c r="B12" s="23"/>
      <c r="C12" s="23"/>
    </row>
    <row r="13" spans="2:4" ht="12.95" customHeight="1" x14ac:dyDescent="0.25"/>
    <row r="14" spans="2:4" ht="12.95" customHeight="1" x14ac:dyDescent="0.25"/>
    <row r="15" spans="2:4" ht="12.95" customHeight="1" x14ac:dyDescent="0.25"/>
    <row r="16" spans="2:4" ht="12.95" customHeight="1" x14ac:dyDescent="0.25"/>
    <row r="17" spans="2:6" ht="12.95" customHeight="1" x14ac:dyDescent="0.25"/>
    <row r="18" spans="2:6" ht="12.95" customHeight="1" x14ac:dyDescent="0.25"/>
    <row r="19" spans="2:6" ht="12.95" customHeight="1" x14ac:dyDescent="0.25"/>
    <row r="20" spans="2:6" ht="12.95" customHeight="1" x14ac:dyDescent="0.25">
      <c r="B20" s="83"/>
      <c r="C20" s="91"/>
    </row>
    <row r="21" spans="2:6" s="8" customFormat="1" ht="12.95" customHeight="1" x14ac:dyDescent="0.25"/>
    <row r="22" spans="2:6" ht="12.95" customHeight="1" x14ac:dyDescent="0.25"/>
    <row r="23" spans="2:6" s="7" customFormat="1" ht="12.95" customHeight="1" x14ac:dyDescent="0.25"/>
    <row r="24" spans="2:6" s="7" customFormat="1" ht="12.95" customHeight="1" x14ac:dyDescent="0.25"/>
    <row r="25" spans="2:6" s="7" customFormat="1" ht="12.95" customHeight="1" x14ac:dyDescent="0.25">
      <c r="E25" s="103"/>
      <c r="F25" s="101"/>
    </row>
    <row r="26" spans="2:6" s="7" customFormat="1" ht="12.95" customHeight="1" x14ac:dyDescent="0.25">
      <c r="E26" s="100"/>
      <c r="F26" s="101"/>
    </row>
    <row r="27" spans="2:6" ht="12.95" customHeight="1" x14ac:dyDescent="0.25">
      <c r="E27" s="100"/>
      <c r="F27" s="101"/>
    </row>
    <row r="28" spans="2:6" ht="12.95" customHeight="1" x14ac:dyDescent="0.25">
      <c r="E28" s="100"/>
      <c r="F28" s="102"/>
    </row>
    <row r="29" spans="2:6" ht="12.95" customHeight="1" x14ac:dyDescent="0.25">
      <c r="E29" s="100"/>
      <c r="F29" s="101"/>
    </row>
    <row r="30" spans="2:6" ht="12.95" customHeight="1" x14ac:dyDescent="0.25">
      <c r="E30" s="100"/>
      <c r="F30" s="101"/>
    </row>
    <row r="31" spans="2:6" ht="12.95" customHeight="1" x14ac:dyDescent="0.25"/>
    <row r="32" spans="2:6" ht="12.95" customHeight="1" x14ac:dyDescent="0.25"/>
    <row r="33" ht="12.95" customHeight="1" x14ac:dyDescent="0.25"/>
    <row r="34" ht="12.95" customHeight="1" x14ac:dyDescent="0.25"/>
    <row r="35" ht="12.95" customHeight="1" x14ac:dyDescent="0.25"/>
    <row r="36" ht="12.95" customHeight="1" x14ac:dyDescent="0.25"/>
    <row r="37" ht="12.95" customHeight="1" x14ac:dyDescent="0.25"/>
    <row r="38" ht="12.95" customHeight="1" x14ac:dyDescent="0.25"/>
    <row r="39" ht="12.95" customHeight="1" x14ac:dyDescent="0.25"/>
    <row r="40" ht="12.95" customHeight="1" x14ac:dyDescent="0.25"/>
    <row r="41" ht="12.95" customHeight="1" x14ac:dyDescent="0.25"/>
    <row r="42" ht="12.95" customHeight="1" x14ac:dyDescent="0.25"/>
    <row r="43" ht="12.95" customHeight="1" x14ac:dyDescent="0.25"/>
    <row r="44" ht="12.95" customHeight="1" x14ac:dyDescent="0.25"/>
    <row r="45" ht="12.95" customHeight="1" x14ac:dyDescent="0.25"/>
    <row r="46" ht="12.95" customHeight="1" x14ac:dyDescent="0.25"/>
    <row r="47" ht="12.95" customHeight="1" x14ac:dyDescent="0.25"/>
    <row r="48" ht="12.95" customHeight="1" x14ac:dyDescent="0.25"/>
    <row r="49" ht="12.95" customHeight="1" x14ac:dyDescent="0.25"/>
    <row r="50" ht="12.95" customHeight="1" x14ac:dyDescent="0.25"/>
    <row r="51" ht="12.95" customHeight="1" x14ac:dyDescent="0.25"/>
    <row r="52" ht="12.95" customHeight="1" x14ac:dyDescent="0.25"/>
    <row r="53" ht="12.95" customHeight="1" x14ac:dyDescent="0.25"/>
    <row r="54" ht="12.95" customHeight="1" x14ac:dyDescent="0.25"/>
    <row r="55" ht="12.95" customHeight="1" x14ac:dyDescent="0.25"/>
    <row r="56" ht="12.95" customHeight="1" x14ac:dyDescent="0.25"/>
    <row r="57" ht="12.95" customHeight="1" x14ac:dyDescent="0.25"/>
    <row r="58" ht="12.95" customHeight="1" x14ac:dyDescent="0.25"/>
    <row r="59" ht="12.95" customHeight="1" x14ac:dyDescent="0.25"/>
    <row r="60" ht="12.95" customHeight="1" x14ac:dyDescent="0.25"/>
    <row r="61" ht="12.95" customHeight="1" x14ac:dyDescent="0.25"/>
    <row r="62" ht="12.95" customHeight="1" x14ac:dyDescent="0.25"/>
    <row r="63" ht="12.95" customHeight="1" x14ac:dyDescent="0.25"/>
    <row r="64" ht="12.95" customHeight="1" x14ac:dyDescent="0.25"/>
    <row r="65" ht="12.95" customHeight="1" x14ac:dyDescent="0.25"/>
    <row r="66" ht="12.95" customHeight="1" x14ac:dyDescent="0.25"/>
    <row r="67" ht="12.95" customHeight="1" x14ac:dyDescent="0.25"/>
    <row r="68" ht="12.95" customHeight="1" x14ac:dyDescent="0.25"/>
    <row r="69" ht="12.95" customHeight="1" x14ac:dyDescent="0.25"/>
    <row r="70" ht="12.95" customHeight="1" x14ac:dyDescent="0.25"/>
    <row r="71" ht="12.95" customHeight="1" x14ac:dyDescent="0.25"/>
    <row r="72" ht="12.95" customHeight="1" x14ac:dyDescent="0.25"/>
    <row r="73" ht="12.95" customHeight="1" x14ac:dyDescent="0.25"/>
    <row r="74" s="7" customFormat="1" ht="12.95" customHeight="1" x14ac:dyDescent="0.25"/>
    <row r="75" ht="12.95" customHeight="1" x14ac:dyDescent="0.25"/>
    <row r="76" ht="12.95" customHeight="1" x14ac:dyDescent="0.25"/>
    <row r="77" ht="12.95" customHeight="1" x14ac:dyDescent="0.25"/>
    <row r="78" s="7" customFormat="1" ht="12.95" customHeight="1" x14ac:dyDescent="0.25"/>
    <row r="79" ht="12.95" customHeight="1" x14ac:dyDescent="0.25"/>
    <row r="80" ht="12.95" customHeight="1" x14ac:dyDescent="0.25"/>
    <row r="81" ht="12.95" customHeight="1" x14ac:dyDescent="0.25"/>
    <row r="82" ht="12.95" customHeight="1" x14ac:dyDescent="0.25"/>
    <row r="83" ht="12.95" customHeight="1" x14ac:dyDescent="0.25"/>
    <row r="84" s="7" customFormat="1" ht="12.95" customHeight="1" x14ac:dyDescent="0.25"/>
    <row r="85" ht="12.95" customHeight="1" x14ac:dyDescent="0.25"/>
    <row r="86" ht="12.95" customHeight="1" x14ac:dyDescent="0.25"/>
    <row r="87" ht="12.95" customHeight="1" x14ac:dyDescent="0.25"/>
    <row r="88" ht="12.95" customHeight="1" x14ac:dyDescent="0.25"/>
    <row r="89" ht="12.95" customHeight="1" x14ac:dyDescent="0.25"/>
    <row r="90" s="7" customFormat="1" ht="12.95" customHeight="1" x14ac:dyDescent="0.25"/>
    <row r="91" ht="12.95" customHeight="1" x14ac:dyDescent="0.25"/>
    <row r="92" s="7" customFormat="1" ht="12.95" customHeight="1" x14ac:dyDescent="0.25"/>
    <row r="93" ht="12.95" customHeight="1" x14ac:dyDescent="0.25"/>
    <row r="94" ht="12.95" customHeight="1" x14ac:dyDescent="0.25"/>
    <row r="95" ht="12.95" customHeight="1" x14ac:dyDescent="0.25"/>
    <row r="96" ht="12.95" customHeight="1" x14ac:dyDescent="0.25"/>
    <row r="97" ht="12.95" customHeight="1" x14ac:dyDescent="0.25"/>
    <row r="98" ht="12.95" customHeight="1" x14ac:dyDescent="0.25"/>
    <row r="99" ht="12.95" customHeight="1" x14ac:dyDescent="0.25"/>
    <row r="100" s="7" customFormat="1" ht="12.95" customHeight="1" x14ac:dyDescent="0.25"/>
    <row r="101" ht="12.95" customHeight="1" x14ac:dyDescent="0.25"/>
    <row r="102" s="7" customFormat="1" ht="12.95" customHeight="1" x14ac:dyDescent="0.25"/>
    <row r="103" ht="12.95" customHeight="1" x14ac:dyDescent="0.25"/>
    <row r="104" ht="12.95" customHeight="1" x14ac:dyDescent="0.25"/>
    <row r="105" ht="12.95" customHeight="1" x14ac:dyDescent="0.25"/>
    <row r="106" s="7" customFormat="1"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36" ht="12.95" customHeight="1" x14ac:dyDescent="0.25"/>
    <row r="137" ht="12.95" customHeight="1" x14ac:dyDescent="0.25"/>
    <row r="138" ht="12.95" customHeight="1" x14ac:dyDescent="0.25"/>
    <row r="139" ht="12.95" customHeight="1" x14ac:dyDescent="0.25"/>
    <row r="140" ht="12.95" customHeight="1" x14ac:dyDescent="0.25"/>
    <row r="141" ht="12.95" customHeight="1" x14ac:dyDescent="0.25"/>
    <row r="142" ht="12.95" customHeight="1" x14ac:dyDescent="0.25"/>
    <row r="143" ht="12.95" customHeight="1" x14ac:dyDescent="0.25"/>
    <row r="144" ht="12.95" customHeight="1" x14ac:dyDescent="0.25"/>
    <row r="145" ht="12.95" customHeight="1" x14ac:dyDescent="0.25"/>
    <row r="146" ht="12.95" customHeight="1" x14ac:dyDescent="0.25"/>
    <row r="147" ht="12.95" customHeight="1" x14ac:dyDescent="0.25"/>
  </sheetData>
  <mergeCells count="1">
    <mergeCell ref="B5:D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FEBBE-3927-4978-B62C-28579C96DA4B}">
  <sheetPr>
    <tabColor theme="1"/>
  </sheetPr>
  <dimension ref="A1:K230"/>
  <sheetViews>
    <sheetView showGridLines="0" zoomScaleNormal="100" workbookViewId="0"/>
  </sheetViews>
  <sheetFormatPr defaultColWidth="0" defaultRowHeight="21.95" customHeight="1" x14ac:dyDescent="0.2"/>
  <cols>
    <col min="1" max="1" width="1.7109375" style="1" customWidth="1"/>
    <col min="2" max="2" width="19.140625" style="1" bestFit="1" customWidth="1"/>
    <col min="3" max="3" width="21.85546875" style="1" bestFit="1" customWidth="1"/>
    <col min="4" max="4" width="38.85546875" style="1" bestFit="1" customWidth="1"/>
    <col min="5" max="6" width="20.85546875" style="1" bestFit="1" customWidth="1"/>
    <col min="7" max="7" width="15.140625" style="1" bestFit="1" customWidth="1"/>
    <col min="8" max="8" width="1.7109375" style="1" customWidth="1"/>
    <col min="9" max="9" width="20.28515625" style="1" bestFit="1" customWidth="1"/>
    <col min="10" max="10" width="12.85546875" style="1" bestFit="1" customWidth="1"/>
    <col min="11" max="11" width="6" style="1" customWidth="1"/>
    <col min="12" max="16384" width="6" style="1" hidden="1"/>
  </cols>
  <sheetData>
    <row r="1" spans="1:11" ht="8.1" customHeight="1" x14ac:dyDescent="0.2"/>
    <row r="2" spans="1:11" ht="12.95" customHeight="1" x14ac:dyDescent="0.2">
      <c r="B2" s="177" t="s">
        <v>47</v>
      </c>
      <c r="C2" s="177"/>
      <c r="D2" s="42"/>
      <c r="E2" s="42"/>
      <c r="F2" s="42"/>
      <c r="G2" s="42"/>
      <c r="H2" s="42"/>
      <c r="I2" s="42"/>
      <c r="J2" s="42"/>
      <c r="K2" s="35"/>
    </row>
    <row r="3" spans="1:11" ht="12.95" customHeight="1" x14ac:dyDescent="0.2">
      <c r="B3" s="34" t="s">
        <v>45</v>
      </c>
      <c r="C3" s="43"/>
      <c r="D3" s="43"/>
      <c r="E3" s="43"/>
      <c r="F3" s="43"/>
      <c r="G3" s="43"/>
      <c r="H3" s="43"/>
      <c r="I3" s="43"/>
      <c r="J3" s="44" t="s">
        <v>8</v>
      </c>
      <c r="K3" s="35"/>
    </row>
    <row r="4" spans="1:11" ht="12.95" customHeight="1" x14ac:dyDescent="0.2">
      <c r="B4" s="34" t="s">
        <v>46</v>
      </c>
      <c r="C4" s="43"/>
      <c r="D4" s="43"/>
      <c r="E4" s="43"/>
      <c r="F4" s="43"/>
      <c r="G4" s="43"/>
      <c r="H4" s="43"/>
      <c r="I4" s="43"/>
      <c r="J4" s="44" t="s">
        <v>9</v>
      </c>
      <c r="K4" s="35"/>
    </row>
    <row r="5" spans="1:11" ht="12.95" customHeight="1" x14ac:dyDescent="0.2"/>
    <row r="6" spans="1:11" s="26" customFormat="1" ht="12.95" customHeight="1" x14ac:dyDescent="0.2">
      <c r="A6" s="40"/>
      <c r="B6" s="38" t="s">
        <v>13</v>
      </c>
      <c r="C6" s="38"/>
      <c r="D6" s="38"/>
      <c r="E6" s="38"/>
      <c r="F6" s="38"/>
      <c r="G6" s="38"/>
      <c r="H6" s="1"/>
      <c r="I6" s="45" t="s">
        <v>40</v>
      </c>
      <c r="J6" s="45"/>
      <c r="K6" s="40"/>
    </row>
    <row r="7" spans="1:11" s="26" customFormat="1" ht="12.95" customHeight="1" x14ac:dyDescent="0.2">
      <c r="B7" s="39" t="s">
        <v>15</v>
      </c>
      <c r="C7" s="39" t="s">
        <v>28</v>
      </c>
      <c r="D7" s="37" t="s">
        <v>43</v>
      </c>
      <c r="E7" s="37" t="s">
        <v>31</v>
      </c>
      <c r="F7" s="37" t="s">
        <v>12</v>
      </c>
      <c r="G7" s="37" t="s">
        <v>11</v>
      </c>
      <c r="H7" s="1"/>
      <c r="I7" s="37" t="s">
        <v>28</v>
      </c>
      <c r="J7" s="37" t="s">
        <v>34</v>
      </c>
    </row>
    <row r="8" spans="1:11" s="26" customFormat="1" ht="12.95" customHeight="1" thickBot="1" x14ac:dyDescent="0.25">
      <c r="B8" s="32"/>
      <c r="C8" s="32"/>
      <c r="D8" s="189" t="s">
        <v>151</v>
      </c>
      <c r="E8" s="189"/>
      <c r="F8" s="189"/>
      <c r="G8" s="189"/>
      <c r="H8" s="113"/>
      <c r="I8" s="29" t="s">
        <v>3</v>
      </c>
      <c r="J8" s="76">
        <f>'Ex. Access_Affordability'!C168</f>
        <v>0</v>
      </c>
    </row>
    <row r="9" spans="1:11" s="26" customFormat="1" ht="12.95" customHeight="1" x14ac:dyDescent="0.2">
      <c r="B9" s="110"/>
      <c r="C9" s="27"/>
      <c r="D9" s="134" t="s">
        <v>32</v>
      </c>
      <c r="E9" s="135"/>
      <c r="F9" s="174" t="s">
        <v>193</v>
      </c>
      <c r="G9" s="178"/>
      <c r="H9" s="111"/>
      <c r="I9" s="29" t="s">
        <v>14</v>
      </c>
      <c r="J9" s="76">
        <f>'Ex. Access_Underserved'!C17</f>
        <v>36329737.955729172</v>
      </c>
    </row>
    <row r="10" spans="1:11" s="26" customFormat="1" ht="12.95" customHeight="1" x14ac:dyDescent="0.2">
      <c r="B10" s="110"/>
      <c r="C10" s="27"/>
      <c r="D10" s="133" t="s">
        <v>16</v>
      </c>
      <c r="E10" s="47"/>
      <c r="F10" s="175">
        <v>2018</v>
      </c>
      <c r="G10" s="179"/>
      <c r="H10" s="111"/>
      <c r="I10" s="29" t="s">
        <v>25</v>
      </c>
      <c r="J10" s="76">
        <f>'Ex. Quality_Basic Need'!C38</f>
        <v>0</v>
      </c>
    </row>
    <row r="11" spans="1:11" s="26" customFormat="1" ht="12.95" customHeight="1" x14ac:dyDescent="0.2">
      <c r="B11" s="110"/>
      <c r="C11" s="27"/>
      <c r="D11" s="133" t="s">
        <v>108</v>
      </c>
      <c r="E11" s="47"/>
      <c r="F11" s="176" t="s">
        <v>181</v>
      </c>
      <c r="G11" s="179"/>
      <c r="H11" s="111"/>
      <c r="I11" s="29" t="s">
        <v>6</v>
      </c>
      <c r="J11" s="76">
        <f>'Ex. Quality_Effectiveness'!C81</f>
        <v>-945528442.94296277</v>
      </c>
    </row>
    <row r="12" spans="1:11" s="26" customFormat="1" ht="12.95" customHeight="1" x14ac:dyDescent="0.2">
      <c r="B12" s="48" t="s">
        <v>0</v>
      </c>
      <c r="C12" s="49" t="s">
        <v>1</v>
      </c>
      <c r="D12" s="133" t="s">
        <v>122</v>
      </c>
      <c r="E12" s="47"/>
      <c r="F12" s="121">
        <v>14600000000</v>
      </c>
      <c r="G12" s="180" t="s">
        <v>116</v>
      </c>
      <c r="H12" s="111"/>
      <c r="I12" s="29" t="s">
        <v>5</v>
      </c>
      <c r="J12" s="76">
        <f>'Ex. Quality_Health and Safety'!C19</f>
        <v>-190740846.31870937</v>
      </c>
    </row>
    <row r="13" spans="1:11" s="26" customFormat="1" ht="12.95" customHeight="1" x14ac:dyDescent="0.2">
      <c r="B13" s="48" t="s">
        <v>0</v>
      </c>
      <c r="C13" s="49" t="s">
        <v>1</v>
      </c>
      <c r="D13" s="136" t="s">
        <v>123</v>
      </c>
      <c r="E13" s="137"/>
      <c r="F13" s="121"/>
      <c r="G13" s="180"/>
      <c r="H13" s="111"/>
      <c r="I13" s="29" t="s">
        <v>7</v>
      </c>
      <c r="J13" s="76">
        <v>0</v>
      </c>
    </row>
    <row r="14" spans="1:11" s="26" customFormat="1" ht="12.95" customHeight="1" x14ac:dyDescent="0.2">
      <c r="B14" s="48" t="s">
        <v>0</v>
      </c>
      <c r="C14" s="49" t="s">
        <v>1</v>
      </c>
      <c r="D14" s="138" t="s">
        <v>127</v>
      </c>
      <c r="E14" s="47" t="s">
        <v>120</v>
      </c>
      <c r="F14" s="122">
        <v>0.22599999999999998</v>
      </c>
      <c r="G14" s="180" t="s">
        <v>49</v>
      </c>
      <c r="H14" s="111"/>
      <c r="I14" s="171" t="s">
        <v>26</v>
      </c>
      <c r="J14" s="76">
        <f>'Ex. Environmental_Use Phase'!C11</f>
        <v>-310057200</v>
      </c>
    </row>
    <row r="15" spans="1:11" s="26" customFormat="1" ht="12.95" customHeight="1" x14ac:dyDescent="0.2">
      <c r="B15" s="48" t="s">
        <v>0</v>
      </c>
      <c r="C15" s="49" t="s">
        <v>1</v>
      </c>
      <c r="D15" s="139" t="s">
        <v>182</v>
      </c>
      <c r="E15" s="47" t="s">
        <v>120</v>
      </c>
      <c r="F15" s="122">
        <v>0.10349999999999999</v>
      </c>
      <c r="G15" s="180" t="s">
        <v>49</v>
      </c>
      <c r="H15" s="111"/>
      <c r="I15" s="171" t="s">
        <v>27</v>
      </c>
      <c r="J15" s="76">
        <f>'Ex. Environmental_End of Life'!C11</f>
        <v>-100768590</v>
      </c>
    </row>
    <row r="16" spans="1:11" s="26" customFormat="1" ht="12.95" customHeight="1" x14ac:dyDescent="0.2">
      <c r="B16" s="48" t="s">
        <v>0</v>
      </c>
      <c r="C16" s="49" t="s">
        <v>1</v>
      </c>
      <c r="D16" s="138" t="s">
        <v>183</v>
      </c>
      <c r="E16" s="47" t="s">
        <v>120</v>
      </c>
      <c r="F16" s="122">
        <v>0.11699999999999999</v>
      </c>
      <c r="G16" s="180" t="s">
        <v>49</v>
      </c>
      <c r="H16" s="111"/>
      <c r="I16" s="33" t="s">
        <v>17</v>
      </c>
      <c r="J16" s="36">
        <f>SUMIF(J8:J15,"&gt;0",J8:J15)</f>
        <v>36329737.955729172</v>
      </c>
    </row>
    <row r="17" spans="2:10" s="26" customFormat="1" ht="12.95" customHeight="1" x14ac:dyDescent="0.2">
      <c r="B17" s="48" t="s">
        <v>0</v>
      </c>
      <c r="C17" s="49" t="s">
        <v>1</v>
      </c>
      <c r="D17" s="138" t="s">
        <v>184</v>
      </c>
      <c r="E17" s="47" t="s">
        <v>120</v>
      </c>
      <c r="F17" s="122" t="s">
        <v>138</v>
      </c>
      <c r="G17" s="180" t="s">
        <v>121</v>
      </c>
      <c r="H17" s="111"/>
      <c r="I17" s="33" t="s">
        <v>29</v>
      </c>
      <c r="J17" s="36">
        <f>SUMIF(J8:J15,"&lt;0",J8:J15)</f>
        <v>-1547095079.261672</v>
      </c>
    </row>
    <row r="18" spans="2:10" s="26" customFormat="1" ht="12.95" customHeight="1" x14ac:dyDescent="0.2">
      <c r="B18" s="48" t="s">
        <v>0</v>
      </c>
      <c r="C18" s="49" t="s">
        <v>1</v>
      </c>
      <c r="D18" s="138" t="s">
        <v>185</v>
      </c>
      <c r="E18" s="47" t="s">
        <v>120</v>
      </c>
      <c r="F18" s="122" t="s">
        <v>138</v>
      </c>
      <c r="G18" s="180" t="s">
        <v>121</v>
      </c>
      <c r="H18" s="111"/>
    </row>
    <row r="19" spans="2:10" s="26" customFormat="1" ht="12.95" customHeight="1" x14ac:dyDescent="0.2">
      <c r="B19" s="48" t="s">
        <v>0</v>
      </c>
      <c r="C19" s="49" t="s">
        <v>1</v>
      </c>
      <c r="D19" s="138" t="s">
        <v>186</v>
      </c>
      <c r="E19" s="47" t="s">
        <v>120</v>
      </c>
      <c r="F19" s="122" t="s">
        <v>138</v>
      </c>
      <c r="G19" s="180" t="s">
        <v>121</v>
      </c>
      <c r="H19" s="111"/>
    </row>
    <row r="20" spans="2:10" s="26" customFormat="1" ht="12.95" customHeight="1" x14ac:dyDescent="0.2">
      <c r="B20" s="48" t="s">
        <v>0</v>
      </c>
      <c r="C20" s="49" t="s">
        <v>1</v>
      </c>
      <c r="D20" s="138" t="s">
        <v>128</v>
      </c>
      <c r="E20" s="47" t="s">
        <v>120</v>
      </c>
      <c r="F20" s="122" t="s">
        <v>138</v>
      </c>
      <c r="G20" s="180" t="s">
        <v>121</v>
      </c>
      <c r="H20" s="111"/>
    </row>
    <row r="21" spans="2:10" s="26" customFormat="1" ht="12.95" customHeight="1" x14ac:dyDescent="0.2">
      <c r="B21" s="48" t="s">
        <v>0</v>
      </c>
      <c r="C21" s="49" t="s">
        <v>1</v>
      </c>
      <c r="D21" s="138" t="s">
        <v>129</v>
      </c>
      <c r="E21" s="47" t="s">
        <v>120</v>
      </c>
      <c r="F21" s="122" t="s">
        <v>138</v>
      </c>
      <c r="G21" s="180" t="s">
        <v>121</v>
      </c>
      <c r="H21" s="111"/>
    </row>
    <row r="22" spans="2:10" s="26" customFormat="1" ht="12.95" customHeight="1" x14ac:dyDescent="0.2">
      <c r="B22" s="48" t="s">
        <v>0</v>
      </c>
      <c r="C22" s="49" t="s">
        <v>1</v>
      </c>
      <c r="D22" s="138" t="s">
        <v>130</v>
      </c>
      <c r="E22" s="47" t="s">
        <v>120</v>
      </c>
      <c r="F22" s="122" t="s">
        <v>138</v>
      </c>
      <c r="G22" s="180" t="s">
        <v>121</v>
      </c>
      <c r="H22" s="111"/>
    </row>
    <row r="23" spans="2:10" s="26" customFormat="1" ht="12.95" customHeight="1" x14ac:dyDescent="0.2">
      <c r="B23" s="48" t="s">
        <v>0</v>
      </c>
      <c r="C23" s="49" t="s">
        <v>1</v>
      </c>
      <c r="D23" s="138" t="s">
        <v>131</v>
      </c>
      <c r="E23" s="47" t="s">
        <v>120</v>
      </c>
      <c r="F23" s="122" t="s">
        <v>138</v>
      </c>
      <c r="G23" s="180" t="s">
        <v>121</v>
      </c>
      <c r="H23" s="111"/>
    </row>
    <row r="24" spans="2:10" s="26" customFormat="1" ht="12.95" customHeight="1" x14ac:dyDescent="0.2">
      <c r="B24" s="114" t="s">
        <v>2</v>
      </c>
      <c r="C24" s="50" t="s">
        <v>3</v>
      </c>
      <c r="D24" s="136" t="s">
        <v>147</v>
      </c>
      <c r="E24" s="137"/>
      <c r="F24" s="122"/>
      <c r="G24" s="180"/>
      <c r="H24" s="111"/>
    </row>
    <row r="25" spans="2:10" s="26" customFormat="1" ht="12.95" customHeight="1" x14ac:dyDescent="0.2">
      <c r="B25" s="114" t="s">
        <v>2</v>
      </c>
      <c r="C25" s="50" t="s">
        <v>3</v>
      </c>
      <c r="D25" s="133" t="str">
        <f>$D$14</f>
        <v xml:space="preserve">     Category 1: Cereal</v>
      </c>
      <c r="E25" s="47" t="s">
        <v>119</v>
      </c>
      <c r="F25" s="123">
        <v>2.15E-3</v>
      </c>
      <c r="G25" s="180" t="s">
        <v>49</v>
      </c>
      <c r="H25" s="111"/>
    </row>
    <row r="26" spans="2:10" s="26" customFormat="1" ht="12.95" customHeight="1" x14ac:dyDescent="0.2">
      <c r="B26" s="114" t="s">
        <v>2</v>
      </c>
      <c r="C26" s="50" t="s">
        <v>3</v>
      </c>
      <c r="D26" s="140" t="str">
        <f>$D$15</f>
        <v xml:space="preserve">     Category 2: Breakfast</v>
      </c>
      <c r="E26" s="47" t="s">
        <v>119</v>
      </c>
      <c r="F26" s="123">
        <v>4.1000000000000003E-3</v>
      </c>
      <c r="G26" s="180" t="s">
        <v>49</v>
      </c>
      <c r="H26" s="111"/>
    </row>
    <row r="27" spans="2:10" s="26" customFormat="1" ht="12.95" customHeight="1" x14ac:dyDescent="0.2">
      <c r="B27" s="114" t="s">
        <v>2</v>
      </c>
      <c r="C27" s="50" t="s">
        <v>3</v>
      </c>
      <c r="D27" s="133" t="str">
        <f>$D$16</f>
        <v xml:space="preserve">     Category 3: Snacks</v>
      </c>
      <c r="E27" s="47" t="s">
        <v>119</v>
      </c>
      <c r="F27" s="123">
        <v>4.0499999999999998E-3</v>
      </c>
      <c r="G27" s="180" t="s">
        <v>49</v>
      </c>
      <c r="H27" s="112"/>
    </row>
    <row r="28" spans="2:10" s="28" customFormat="1" ht="12.95" customHeight="1" x14ac:dyDescent="0.2">
      <c r="B28" s="114" t="s">
        <v>2</v>
      </c>
      <c r="C28" s="50" t="s">
        <v>3</v>
      </c>
      <c r="D28" s="133" t="str">
        <f>$D$17</f>
        <v xml:space="preserve">     Category 4: [ ]</v>
      </c>
      <c r="E28" s="47" t="s">
        <v>119</v>
      </c>
      <c r="F28" s="123" t="s">
        <v>138</v>
      </c>
      <c r="G28" s="180" t="s">
        <v>121</v>
      </c>
      <c r="H28" s="111"/>
    </row>
    <row r="29" spans="2:10" s="28" customFormat="1" ht="12.95" customHeight="1" x14ac:dyDescent="0.2">
      <c r="B29" s="114" t="s">
        <v>2</v>
      </c>
      <c r="C29" s="50" t="s">
        <v>3</v>
      </c>
      <c r="D29" s="133" t="str">
        <f>$D$18</f>
        <v xml:space="preserve">     Category 5: [ ]</v>
      </c>
      <c r="E29" s="47" t="s">
        <v>119</v>
      </c>
      <c r="F29" s="123" t="s">
        <v>138</v>
      </c>
      <c r="G29" s="180" t="s">
        <v>121</v>
      </c>
      <c r="H29" s="111"/>
      <c r="I29" s="1"/>
      <c r="J29" s="77"/>
    </row>
    <row r="30" spans="2:10" s="28" customFormat="1" ht="12.95" customHeight="1" x14ac:dyDescent="0.2">
      <c r="B30" s="114" t="s">
        <v>2</v>
      </c>
      <c r="C30" s="50" t="s">
        <v>3</v>
      </c>
      <c r="D30" s="133" t="str">
        <f>$D$19</f>
        <v xml:space="preserve">     Category 6: [ ]</v>
      </c>
      <c r="E30" s="47" t="s">
        <v>119</v>
      </c>
      <c r="F30" s="123" t="s">
        <v>138</v>
      </c>
      <c r="G30" s="180" t="s">
        <v>121</v>
      </c>
      <c r="H30" s="111"/>
      <c r="I30" s="1"/>
      <c r="J30" s="77"/>
    </row>
    <row r="31" spans="2:10" s="28" customFormat="1" ht="12.95" customHeight="1" x14ac:dyDescent="0.2">
      <c r="B31" s="114" t="s">
        <v>2</v>
      </c>
      <c r="C31" s="50" t="s">
        <v>3</v>
      </c>
      <c r="D31" s="133" t="str">
        <f>$D$20</f>
        <v xml:space="preserve">     Category 7: [ ]</v>
      </c>
      <c r="E31" s="47" t="s">
        <v>119</v>
      </c>
      <c r="F31" s="123" t="s">
        <v>138</v>
      </c>
      <c r="G31" s="180" t="s">
        <v>121</v>
      </c>
      <c r="H31" s="111"/>
      <c r="I31" s="1"/>
      <c r="J31" s="77"/>
    </row>
    <row r="32" spans="2:10" s="28" customFormat="1" ht="12.95" customHeight="1" x14ac:dyDescent="0.2">
      <c r="B32" s="114" t="s">
        <v>2</v>
      </c>
      <c r="C32" s="50" t="s">
        <v>3</v>
      </c>
      <c r="D32" s="133" t="str">
        <f>$D$21</f>
        <v xml:space="preserve">     Category 8: [ ]</v>
      </c>
      <c r="E32" s="47" t="s">
        <v>119</v>
      </c>
      <c r="F32" s="123" t="s">
        <v>138</v>
      </c>
      <c r="G32" s="180" t="s">
        <v>121</v>
      </c>
      <c r="H32" s="111"/>
      <c r="I32" s="1"/>
      <c r="J32" s="77"/>
    </row>
    <row r="33" spans="2:10" s="28" customFormat="1" ht="12.95" customHeight="1" x14ac:dyDescent="0.2">
      <c r="B33" s="114" t="s">
        <v>2</v>
      </c>
      <c r="C33" s="50" t="s">
        <v>3</v>
      </c>
      <c r="D33" s="133" t="str">
        <f>$D$22</f>
        <v xml:space="preserve">     Category 9: [ ]</v>
      </c>
      <c r="E33" s="47" t="s">
        <v>119</v>
      </c>
      <c r="F33" s="123" t="s">
        <v>138</v>
      </c>
      <c r="G33" s="180" t="s">
        <v>121</v>
      </c>
      <c r="H33" s="111"/>
      <c r="I33" s="1"/>
      <c r="J33" s="77"/>
    </row>
    <row r="34" spans="2:10" s="28" customFormat="1" ht="12.95" customHeight="1" x14ac:dyDescent="0.2">
      <c r="B34" s="114" t="s">
        <v>2</v>
      </c>
      <c r="C34" s="50" t="s">
        <v>3</v>
      </c>
      <c r="D34" s="133" t="str">
        <f>$D$23</f>
        <v xml:space="preserve">     Category 10: [ ]</v>
      </c>
      <c r="E34" s="47" t="s">
        <v>119</v>
      </c>
      <c r="F34" s="123" t="s">
        <v>138</v>
      </c>
      <c r="G34" s="180" t="s">
        <v>121</v>
      </c>
      <c r="H34" s="112"/>
      <c r="I34" s="1"/>
      <c r="J34" s="77"/>
    </row>
    <row r="35" spans="2:10" s="28" customFormat="1" ht="12.95" customHeight="1" x14ac:dyDescent="0.2">
      <c r="B35" s="31" t="s">
        <v>2</v>
      </c>
      <c r="C35" s="50" t="s">
        <v>3</v>
      </c>
      <c r="D35" s="141" t="s">
        <v>148</v>
      </c>
      <c r="E35" s="142"/>
      <c r="F35" s="123"/>
      <c r="G35" s="180"/>
      <c r="H35" s="111"/>
      <c r="I35" s="1"/>
      <c r="J35" s="1"/>
    </row>
    <row r="36" spans="2:10" ht="12.95" customHeight="1" x14ac:dyDescent="0.2">
      <c r="B36" s="31" t="s">
        <v>2</v>
      </c>
      <c r="C36" s="50" t="s">
        <v>3</v>
      </c>
      <c r="D36" s="133" t="str">
        <f>$D$14</f>
        <v xml:space="preserve">     Category 1: Cereal</v>
      </c>
      <c r="E36" s="47" t="s">
        <v>109</v>
      </c>
      <c r="F36" s="123">
        <v>1.9E-3</v>
      </c>
      <c r="G36" s="180" t="s">
        <v>49</v>
      </c>
      <c r="H36" s="111"/>
    </row>
    <row r="37" spans="2:10" ht="12.95" customHeight="1" x14ac:dyDescent="0.2">
      <c r="B37" s="31" t="s">
        <v>2</v>
      </c>
      <c r="C37" s="50" t="s">
        <v>3</v>
      </c>
      <c r="D37" s="140" t="str">
        <f>$D$15</f>
        <v xml:space="preserve">     Category 2: Breakfast</v>
      </c>
      <c r="E37" s="47" t="s">
        <v>109</v>
      </c>
      <c r="F37" s="123">
        <v>2.5999999999999999E-3</v>
      </c>
      <c r="G37" s="180" t="s">
        <v>49</v>
      </c>
      <c r="H37" s="111"/>
    </row>
    <row r="38" spans="2:10" ht="12.95" customHeight="1" x14ac:dyDescent="0.2">
      <c r="B38" s="31" t="s">
        <v>2</v>
      </c>
      <c r="C38" s="50" t="s">
        <v>3</v>
      </c>
      <c r="D38" s="133" t="str">
        <f>$D$16</f>
        <v xml:space="preserve">     Category 3: Snacks</v>
      </c>
      <c r="E38" s="47" t="s">
        <v>109</v>
      </c>
      <c r="F38" s="123">
        <v>2.7000000000000001E-3</v>
      </c>
      <c r="G38" s="180" t="s">
        <v>49</v>
      </c>
      <c r="H38" s="111"/>
    </row>
    <row r="39" spans="2:10" ht="12.95" customHeight="1" x14ac:dyDescent="0.2">
      <c r="B39" s="31" t="s">
        <v>2</v>
      </c>
      <c r="C39" s="50" t="s">
        <v>3</v>
      </c>
      <c r="D39" s="133" t="str">
        <f>$D$17</f>
        <v xml:space="preserve">     Category 4: [ ]</v>
      </c>
      <c r="E39" s="47" t="s">
        <v>109</v>
      </c>
      <c r="F39" s="123" t="s">
        <v>138</v>
      </c>
      <c r="G39" s="180" t="s">
        <v>138</v>
      </c>
      <c r="H39" s="111"/>
    </row>
    <row r="40" spans="2:10" ht="12.95" customHeight="1" x14ac:dyDescent="0.2">
      <c r="B40" s="31" t="s">
        <v>2</v>
      </c>
      <c r="C40" s="50" t="s">
        <v>3</v>
      </c>
      <c r="D40" s="133" t="str">
        <f>$D$18</f>
        <v xml:space="preserve">     Category 5: [ ]</v>
      </c>
      <c r="E40" s="47" t="s">
        <v>109</v>
      </c>
      <c r="F40" s="123" t="s">
        <v>138</v>
      </c>
      <c r="G40" s="180" t="s">
        <v>138</v>
      </c>
      <c r="H40" s="111"/>
    </row>
    <row r="41" spans="2:10" ht="12.95" customHeight="1" x14ac:dyDescent="0.2">
      <c r="B41" s="31" t="s">
        <v>2</v>
      </c>
      <c r="C41" s="50" t="s">
        <v>3</v>
      </c>
      <c r="D41" s="133" t="str">
        <f>$D$19</f>
        <v xml:space="preserve">     Category 6: [ ]</v>
      </c>
      <c r="E41" s="47" t="s">
        <v>109</v>
      </c>
      <c r="F41" s="123" t="s">
        <v>138</v>
      </c>
      <c r="G41" s="180" t="s">
        <v>138</v>
      </c>
    </row>
    <row r="42" spans="2:10" ht="12.95" customHeight="1" x14ac:dyDescent="0.2">
      <c r="B42" s="31" t="s">
        <v>2</v>
      </c>
      <c r="C42" s="50" t="s">
        <v>3</v>
      </c>
      <c r="D42" s="133" t="str">
        <f>$D$20</f>
        <v xml:space="preserve">     Category 7: [ ]</v>
      </c>
      <c r="E42" s="47" t="s">
        <v>109</v>
      </c>
      <c r="F42" s="123" t="s">
        <v>138</v>
      </c>
      <c r="G42" s="180" t="s">
        <v>138</v>
      </c>
    </row>
    <row r="43" spans="2:10" ht="12.95" customHeight="1" x14ac:dyDescent="0.2">
      <c r="B43" s="31" t="s">
        <v>2</v>
      </c>
      <c r="C43" s="50" t="s">
        <v>3</v>
      </c>
      <c r="D43" s="133" t="str">
        <f>$D$21</f>
        <v xml:space="preserve">     Category 8: [ ]</v>
      </c>
      <c r="E43" s="47" t="s">
        <v>109</v>
      </c>
      <c r="F43" s="123" t="s">
        <v>138</v>
      </c>
      <c r="G43" s="180" t="s">
        <v>138</v>
      </c>
      <c r="H43" s="32"/>
    </row>
    <row r="44" spans="2:10" ht="12.95" customHeight="1" x14ac:dyDescent="0.2">
      <c r="B44" s="31" t="s">
        <v>2</v>
      </c>
      <c r="C44" s="50" t="s">
        <v>3</v>
      </c>
      <c r="D44" s="133" t="str">
        <f>$D$22</f>
        <v xml:space="preserve">     Category 9: [ ]</v>
      </c>
      <c r="E44" s="47" t="s">
        <v>109</v>
      </c>
      <c r="F44" s="123" t="s">
        <v>138</v>
      </c>
      <c r="G44" s="180" t="s">
        <v>138</v>
      </c>
      <c r="H44" s="32"/>
    </row>
    <row r="45" spans="2:10" ht="12.95" customHeight="1" x14ac:dyDescent="0.2">
      <c r="B45" s="31" t="s">
        <v>2</v>
      </c>
      <c r="C45" s="50" t="s">
        <v>3</v>
      </c>
      <c r="D45" s="133" t="str">
        <f>$D$23</f>
        <v xml:space="preserve">     Category 10: [ ]</v>
      </c>
      <c r="E45" s="47" t="s">
        <v>109</v>
      </c>
      <c r="F45" s="123" t="s">
        <v>138</v>
      </c>
      <c r="G45" s="180" t="s">
        <v>138</v>
      </c>
      <c r="H45" s="32"/>
    </row>
    <row r="46" spans="2:10" ht="12.95" customHeight="1" x14ac:dyDescent="0.2">
      <c r="B46" s="114" t="s">
        <v>2</v>
      </c>
      <c r="C46" s="50" t="s">
        <v>14</v>
      </c>
      <c r="D46" s="133" t="s">
        <v>132</v>
      </c>
      <c r="E46" s="47" t="s">
        <v>125</v>
      </c>
      <c r="F46" s="124">
        <v>8.3600000000000008E-2</v>
      </c>
      <c r="G46" s="181" t="s">
        <v>60</v>
      </c>
      <c r="H46" s="32"/>
    </row>
    <row r="47" spans="2:10" ht="12.95" customHeight="1" x14ac:dyDescent="0.2">
      <c r="B47" s="114" t="s">
        <v>2</v>
      </c>
      <c r="C47" s="50" t="s">
        <v>14</v>
      </c>
      <c r="D47" s="133" t="s">
        <v>133</v>
      </c>
      <c r="E47" s="47" t="s">
        <v>124</v>
      </c>
      <c r="F47" s="124">
        <v>1.0450000000000001E-2</v>
      </c>
      <c r="G47" s="181" t="s">
        <v>49</v>
      </c>
      <c r="H47" s="32"/>
    </row>
    <row r="48" spans="2:10" ht="12.95" customHeight="1" x14ac:dyDescent="0.2">
      <c r="B48" s="114" t="s">
        <v>4</v>
      </c>
      <c r="C48" s="50" t="s">
        <v>25</v>
      </c>
      <c r="D48" s="136" t="s">
        <v>137</v>
      </c>
      <c r="E48" s="137"/>
      <c r="F48" s="124"/>
      <c r="G48" s="181"/>
      <c r="H48" s="32"/>
    </row>
    <row r="49" spans="2:8" ht="12.95" customHeight="1" x14ac:dyDescent="0.2">
      <c r="B49" s="114" t="s">
        <v>4</v>
      </c>
      <c r="C49" s="50" t="s">
        <v>25</v>
      </c>
      <c r="D49" s="133" t="str">
        <f>$D$14</f>
        <v xml:space="preserve">     Category 1: Cereal</v>
      </c>
      <c r="E49" s="47" t="s">
        <v>112</v>
      </c>
      <c r="F49" s="115">
        <v>0</v>
      </c>
      <c r="G49" s="182" t="s">
        <v>74</v>
      </c>
      <c r="H49" s="32"/>
    </row>
    <row r="50" spans="2:8" ht="12.95" customHeight="1" x14ac:dyDescent="0.2">
      <c r="B50" s="114" t="s">
        <v>4</v>
      </c>
      <c r="C50" s="50" t="s">
        <v>25</v>
      </c>
      <c r="D50" s="140" t="str">
        <f>$D$15</f>
        <v xml:space="preserve">     Category 2: Breakfast</v>
      </c>
      <c r="E50" s="47" t="s">
        <v>112</v>
      </c>
      <c r="F50" s="115">
        <v>0</v>
      </c>
      <c r="G50" s="182" t="s">
        <v>74</v>
      </c>
      <c r="H50" s="32"/>
    </row>
    <row r="51" spans="2:8" ht="12.95" customHeight="1" x14ac:dyDescent="0.2">
      <c r="B51" s="114" t="s">
        <v>4</v>
      </c>
      <c r="C51" s="50" t="s">
        <v>25</v>
      </c>
      <c r="D51" s="133" t="str">
        <f>$D$16</f>
        <v xml:space="preserve">     Category 3: Snacks</v>
      </c>
      <c r="E51" s="47" t="s">
        <v>112</v>
      </c>
      <c r="F51" s="115">
        <v>0</v>
      </c>
      <c r="G51" s="182" t="s">
        <v>74</v>
      </c>
    </row>
    <row r="52" spans="2:8" ht="12.95" customHeight="1" x14ac:dyDescent="0.2">
      <c r="B52" s="114" t="s">
        <v>4</v>
      </c>
      <c r="C52" s="50" t="s">
        <v>25</v>
      </c>
      <c r="D52" s="133" t="str">
        <f>$D$17</f>
        <v xml:space="preserve">     Category 4: [ ]</v>
      </c>
      <c r="E52" s="47" t="s">
        <v>112</v>
      </c>
      <c r="F52" s="115" t="s">
        <v>138</v>
      </c>
      <c r="G52" s="182" t="s">
        <v>138</v>
      </c>
    </row>
    <row r="53" spans="2:8" ht="12.95" customHeight="1" x14ac:dyDescent="0.2">
      <c r="B53" s="114" t="s">
        <v>4</v>
      </c>
      <c r="C53" s="50" t="s">
        <v>25</v>
      </c>
      <c r="D53" s="133" t="str">
        <f>$D$18</f>
        <v xml:space="preserve">     Category 5: [ ]</v>
      </c>
      <c r="E53" s="47" t="s">
        <v>112</v>
      </c>
      <c r="F53" s="115" t="s">
        <v>138</v>
      </c>
      <c r="G53" s="182" t="s">
        <v>138</v>
      </c>
      <c r="H53" s="32"/>
    </row>
    <row r="54" spans="2:8" ht="12.95" customHeight="1" x14ac:dyDescent="0.2">
      <c r="B54" s="114" t="s">
        <v>4</v>
      </c>
      <c r="C54" s="50" t="s">
        <v>25</v>
      </c>
      <c r="D54" s="133" t="str">
        <f>$D$19</f>
        <v xml:space="preserve">     Category 6: [ ]</v>
      </c>
      <c r="E54" s="47" t="s">
        <v>112</v>
      </c>
      <c r="F54" s="115" t="s">
        <v>138</v>
      </c>
      <c r="G54" s="182" t="s">
        <v>138</v>
      </c>
      <c r="H54" s="32"/>
    </row>
    <row r="55" spans="2:8" ht="12.95" customHeight="1" x14ac:dyDescent="0.2">
      <c r="B55" s="114" t="s">
        <v>4</v>
      </c>
      <c r="C55" s="50" t="s">
        <v>25</v>
      </c>
      <c r="D55" s="133" t="str">
        <f>$D$20</f>
        <v xml:space="preserve">     Category 7: [ ]</v>
      </c>
      <c r="E55" s="47" t="s">
        <v>112</v>
      </c>
      <c r="F55" s="115" t="s">
        <v>138</v>
      </c>
      <c r="G55" s="182" t="s">
        <v>138</v>
      </c>
      <c r="H55" s="32"/>
    </row>
    <row r="56" spans="2:8" ht="12.95" customHeight="1" x14ac:dyDescent="0.2">
      <c r="B56" s="114" t="s">
        <v>4</v>
      </c>
      <c r="C56" s="50" t="s">
        <v>25</v>
      </c>
      <c r="D56" s="133" t="str">
        <f>$D$21</f>
        <v xml:space="preserve">     Category 8: [ ]</v>
      </c>
      <c r="E56" s="47" t="s">
        <v>112</v>
      </c>
      <c r="F56" s="115" t="s">
        <v>138</v>
      </c>
      <c r="G56" s="182" t="s">
        <v>138</v>
      </c>
      <c r="H56" s="32"/>
    </row>
    <row r="57" spans="2:8" ht="12.95" customHeight="1" x14ac:dyDescent="0.2">
      <c r="B57" s="114" t="s">
        <v>4</v>
      </c>
      <c r="C57" s="50" t="s">
        <v>25</v>
      </c>
      <c r="D57" s="133" t="str">
        <f>$D$22</f>
        <v xml:space="preserve">     Category 9: [ ]</v>
      </c>
      <c r="E57" s="47" t="s">
        <v>112</v>
      </c>
      <c r="F57" s="115" t="s">
        <v>138</v>
      </c>
      <c r="G57" s="182" t="s">
        <v>138</v>
      </c>
      <c r="H57" s="32"/>
    </row>
    <row r="58" spans="2:8" ht="12.95" customHeight="1" x14ac:dyDescent="0.2">
      <c r="B58" s="114" t="s">
        <v>4</v>
      </c>
      <c r="C58" s="50" t="s">
        <v>25</v>
      </c>
      <c r="D58" s="133" t="str">
        <f>$D$23</f>
        <v xml:space="preserve">     Category 10: [ ]</v>
      </c>
      <c r="E58" s="47" t="s">
        <v>112</v>
      </c>
      <c r="F58" s="115" t="s">
        <v>138</v>
      </c>
      <c r="G58" s="182" t="s">
        <v>138</v>
      </c>
      <c r="H58" s="32"/>
    </row>
    <row r="59" spans="2:8" ht="12.95" customHeight="1" x14ac:dyDescent="0.2">
      <c r="B59" s="114" t="s">
        <v>4</v>
      </c>
      <c r="C59" s="50" t="s">
        <v>5</v>
      </c>
      <c r="D59" s="133" t="s">
        <v>170</v>
      </c>
      <c r="E59" s="47" t="s">
        <v>171</v>
      </c>
      <c r="F59" s="125">
        <v>686671</v>
      </c>
      <c r="G59" s="183" t="s">
        <v>61</v>
      </c>
      <c r="H59" s="32"/>
    </row>
    <row r="60" spans="2:8" ht="12.95" customHeight="1" x14ac:dyDescent="0.2">
      <c r="B60" s="114" t="s">
        <v>4</v>
      </c>
      <c r="C60" s="50" t="s">
        <v>5</v>
      </c>
      <c r="D60" s="133" t="s">
        <v>173</v>
      </c>
      <c r="E60" s="47" t="s">
        <v>172</v>
      </c>
      <c r="F60" s="125">
        <v>17.850000000000001</v>
      </c>
      <c r="G60" s="183" t="s">
        <v>117</v>
      </c>
      <c r="H60" s="32"/>
    </row>
    <row r="61" spans="2:8" ht="12.95" customHeight="1" x14ac:dyDescent="0.2">
      <c r="B61" s="114" t="s">
        <v>4</v>
      </c>
      <c r="C61" s="50" t="s">
        <v>5</v>
      </c>
      <c r="D61" s="133" t="s">
        <v>135</v>
      </c>
      <c r="E61" s="47" t="s">
        <v>134</v>
      </c>
      <c r="F61" s="126">
        <v>229.28100000000001</v>
      </c>
      <c r="G61" s="183" t="s">
        <v>117</v>
      </c>
      <c r="H61" s="32"/>
    </row>
    <row r="62" spans="2:8" ht="12.95" customHeight="1" x14ac:dyDescent="0.2">
      <c r="B62" s="114" t="s">
        <v>4</v>
      </c>
      <c r="C62" s="50" t="s">
        <v>6</v>
      </c>
      <c r="D62" s="136" t="s">
        <v>149</v>
      </c>
      <c r="E62" s="46"/>
      <c r="F62" s="127"/>
      <c r="G62" s="183"/>
      <c r="H62" s="32"/>
    </row>
    <row r="63" spans="2:8" ht="12.95" customHeight="1" x14ac:dyDescent="0.2">
      <c r="B63" s="114" t="s">
        <v>4</v>
      </c>
      <c r="C63" s="50" t="s">
        <v>6</v>
      </c>
      <c r="D63" s="133" t="s">
        <v>50</v>
      </c>
      <c r="E63" s="47" t="s">
        <v>113</v>
      </c>
      <c r="F63" s="125">
        <v>49100000000</v>
      </c>
      <c r="G63" s="183" t="s">
        <v>62</v>
      </c>
      <c r="H63" s="32"/>
    </row>
    <row r="64" spans="2:8" ht="12.95" customHeight="1" x14ac:dyDescent="0.2">
      <c r="B64" s="114" t="s">
        <v>4</v>
      </c>
      <c r="C64" s="50" t="s">
        <v>6</v>
      </c>
      <c r="D64" s="133" t="s">
        <v>126</v>
      </c>
      <c r="E64" s="47" t="s">
        <v>113</v>
      </c>
      <c r="F64" s="125">
        <v>36850000000</v>
      </c>
      <c r="G64" s="183" t="s">
        <v>62</v>
      </c>
      <c r="H64" s="32"/>
    </row>
    <row r="65" spans="2:8" ht="12.95" customHeight="1" x14ac:dyDescent="0.2">
      <c r="B65" s="114" t="s">
        <v>4</v>
      </c>
      <c r="C65" s="50" t="s">
        <v>6</v>
      </c>
      <c r="D65" s="133" t="s">
        <v>51</v>
      </c>
      <c r="E65" s="47" t="s">
        <v>114</v>
      </c>
      <c r="F65" s="125">
        <v>4907500000000</v>
      </c>
      <c r="G65" s="183" t="s">
        <v>62</v>
      </c>
      <c r="H65" s="32"/>
    </row>
    <row r="66" spans="2:8" ht="12.95" customHeight="1" x14ac:dyDescent="0.2">
      <c r="B66" s="114" t="s">
        <v>4</v>
      </c>
      <c r="C66" s="50" t="s">
        <v>6</v>
      </c>
      <c r="D66" s="133" t="s">
        <v>118</v>
      </c>
      <c r="E66" s="47" t="s">
        <v>113</v>
      </c>
      <c r="F66" s="125">
        <v>259330000</v>
      </c>
      <c r="G66" s="183" t="s">
        <v>62</v>
      </c>
      <c r="H66" s="32"/>
    </row>
    <row r="67" spans="2:8" ht="12.95" customHeight="1" x14ac:dyDescent="0.2">
      <c r="B67" s="114" t="s">
        <v>4</v>
      </c>
      <c r="C67" s="50" t="s">
        <v>6</v>
      </c>
      <c r="D67" s="133" t="s">
        <v>54</v>
      </c>
      <c r="E67" s="47" t="s">
        <v>113</v>
      </c>
      <c r="F67" s="125">
        <v>18250000000</v>
      </c>
      <c r="G67" s="183" t="s">
        <v>62</v>
      </c>
      <c r="H67" s="32"/>
    </row>
    <row r="68" spans="2:8" ht="12.95" customHeight="1" x14ac:dyDescent="0.2">
      <c r="B68" s="171" t="s">
        <v>26</v>
      </c>
      <c r="C68" s="51" t="s">
        <v>35</v>
      </c>
      <c r="D68" s="133" t="s">
        <v>179</v>
      </c>
      <c r="E68" s="47" t="s">
        <v>150</v>
      </c>
      <c r="F68" s="125">
        <v>2719800</v>
      </c>
      <c r="G68" s="183" t="s">
        <v>65</v>
      </c>
      <c r="H68" s="32"/>
    </row>
    <row r="69" spans="2:8" ht="12.95" customHeight="1" thickBot="1" x14ac:dyDescent="0.25">
      <c r="B69" s="171" t="s">
        <v>27</v>
      </c>
      <c r="C69" s="51" t="s">
        <v>36</v>
      </c>
      <c r="D69" s="143" t="s">
        <v>180</v>
      </c>
      <c r="E69" s="144" t="s">
        <v>150</v>
      </c>
      <c r="F69" s="128">
        <v>883935</v>
      </c>
      <c r="G69" s="184" t="s">
        <v>65</v>
      </c>
      <c r="H69" s="32"/>
    </row>
    <row r="70" spans="2:8" ht="12.95" customHeight="1" x14ac:dyDescent="0.2">
      <c r="B70" s="35"/>
      <c r="C70" s="35"/>
      <c r="D70" s="35"/>
      <c r="E70" s="35"/>
      <c r="F70" s="35"/>
      <c r="G70" s="35"/>
      <c r="H70" s="32"/>
    </row>
    <row r="71" spans="2:8" ht="12.95" customHeight="1" x14ac:dyDescent="0.2">
      <c r="B71" s="70"/>
      <c r="C71" s="70"/>
      <c r="D71" s="70"/>
      <c r="E71" s="70"/>
      <c r="F71" s="70"/>
      <c r="G71" s="70"/>
      <c r="H71" s="32"/>
    </row>
    <row r="72" spans="2:8" ht="12.95" customHeight="1" x14ac:dyDescent="0.2">
      <c r="B72" s="32"/>
      <c r="C72" s="32"/>
      <c r="D72" s="32"/>
      <c r="E72" s="32"/>
      <c r="F72" s="32"/>
      <c r="G72" s="32"/>
      <c r="H72" s="32"/>
    </row>
    <row r="73" spans="2:8" ht="12.95" customHeight="1" x14ac:dyDescent="0.2">
      <c r="B73" s="71" t="s">
        <v>37</v>
      </c>
      <c r="C73" s="71"/>
      <c r="D73" s="71"/>
      <c r="E73" s="71"/>
      <c r="F73" s="71"/>
      <c r="G73" s="71"/>
      <c r="H73" s="32"/>
    </row>
    <row r="74" spans="2:8" ht="12.95" customHeight="1" x14ac:dyDescent="0.2">
      <c r="B74" s="57" t="s">
        <v>15</v>
      </c>
      <c r="C74" s="57" t="s">
        <v>28</v>
      </c>
      <c r="D74" s="58" t="s">
        <v>30</v>
      </c>
      <c r="E74" s="58"/>
      <c r="F74" s="58" t="s">
        <v>12</v>
      </c>
      <c r="G74" s="58" t="s">
        <v>11</v>
      </c>
      <c r="H74" s="32"/>
    </row>
    <row r="75" spans="2:8" ht="12.95" customHeight="1" x14ac:dyDescent="0.2">
      <c r="B75" s="30" t="s">
        <v>0</v>
      </c>
      <c r="C75" s="52" t="s">
        <v>1</v>
      </c>
      <c r="D75" s="53"/>
      <c r="E75" s="59"/>
      <c r="F75" s="54"/>
      <c r="G75" s="53"/>
      <c r="H75" s="32"/>
    </row>
    <row r="76" spans="2:8" ht="12.95" customHeight="1" x14ac:dyDescent="0.2">
      <c r="B76" s="31" t="s">
        <v>2</v>
      </c>
      <c r="C76" s="55" t="s">
        <v>14</v>
      </c>
      <c r="D76" s="53" t="s">
        <v>136</v>
      </c>
      <c r="E76" s="59" t="s">
        <v>38</v>
      </c>
      <c r="F76" s="106">
        <v>491.52</v>
      </c>
      <c r="G76" s="53" t="s">
        <v>74</v>
      </c>
      <c r="H76" s="32"/>
    </row>
    <row r="77" spans="2:8" ht="12.95" customHeight="1" x14ac:dyDescent="0.2">
      <c r="B77" s="31" t="s">
        <v>2</v>
      </c>
      <c r="C77" s="55" t="s">
        <v>14</v>
      </c>
      <c r="D77" s="53" t="s">
        <v>52</v>
      </c>
      <c r="E77" s="59" t="s">
        <v>38</v>
      </c>
      <c r="F77" s="108">
        <v>1400</v>
      </c>
      <c r="G77" s="53" t="s">
        <v>75</v>
      </c>
      <c r="H77" s="32"/>
    </row>
    <row r="78" spans="2:8" ht="12.95" customHeight="1" x14ac:dyDescent="0.2">
      <c r="B78" s="31" t="s">
        <v>4</v>
      </c>
      <c r="C78" s="55" t="s">
        <v>25</v>
      </c>
      <c r="D78" s="53" t="s">
        <v>66</v>
      </c>
      <c r="E78" s="59" t="s">
        <v>38</v>
      </c>
      <c r="F78" s="107">
        <v>13.414634146341463</v>
      </c>
      <c r="G78" s="53" t="s">
        <v>111</v>
      </c>
      <c r="H78" s="32"/>
    </row>
    <row r="79" spans="2:8" ht="12.95" customHeight="1" x14ac:dyDescent="0.2">
      <c r="B79" s="31" t="s">
        <v>4</v>
      </c>
      <c r="C79" s="55" t="s">
        <v>6</v>
      </c>
      <c r="D79" s="118" t="s">
        <v>165</v>
      </c>
      <c r="E79" s="59"/>
      <c r="F79" s="116"/>
      <c r="G79" s="53"/>
      <c r="H79" s="32"/>
    </row>
    <row r="80" spans="2:8" ht="12.95" customHeight="1" x14ac:dyDescent="0.2">
      <c r="B80" s="31" t="s">
        <v>4</v>
      </c>
      <c r="C80" s="55" t="s">
        <v>6</v>
      </c>
      <c r="D80" s="53" t="s">
        <v>139</v>
      </c>
      <c r="E80" s="59" t="s">
        <v>115</v>
      </c>
      <c r="F80" s="109">
        <v>9125</v>
      </c>
      <c r="G80" s="53" t="s">
        <v>74</v>
      </c>
    </row>
    <row r="81" spans="2:7" ht="12.95" customHeight="1" x14ac:dyDescent="0.2">
      <c r="B81" s="31" t="s">
        <v>4</v>
      </c>
      <c r="C81" s="55" t="s">
        <v>6</v>
      </c>
      <c r="D81" s="53" t="s">
        <v>140</v>
      </c>
      <c r="E81" s="59" t="s">
        <v>33</v>
      </c>
      <c r="F81" s="69">
        <v>0.155</v>
      </c>
      <c r="G81" s="53" t="s">
        <v>22</v>
      </c>
    </row>
    <row r="82" spans="2:7" ht="12.95" customHeight="1" x14ac:dyDescent="0.2">
      <c r="B82" s="31" t="s">
        <v>4</v>
      </c>
      <c r="C82" s="55" t="s">
        <v>6</v>
      </c>
      <c r="D82" s="53" t="s">
        <v>57</v>
      </c>
      <c r="E82" s="59" t="s">
        <v>33</v>
      </c>
      <c r="F82" s="69">
        <v>5.2299999999999999E-2</v>
      </c>
      <c r="G82" s="53" t="s">
        <v>103</v>
      </c>
    </row>
    <row r="83" spans="2:7" ht="12.95" customHeight="1" x14ac:dyDescent="0.2">
      <c r="B83" s="31" t="s">
        <v>4</v>
      </c>
      <c r="C83" s="55" t="s">
        <v>6</v>
      </c>
      <c r="D83" s="53" t="s">
        <v>55</v>
      </c>
      <c r="E83" s="59" t="s">
        <v>38</v>
      </c>
      <c r="F83" s="108">
        <v>5297.6190476190477</v>
      </c>
      <c r="G83" s="53" t="s">
        <v>103</v>
      </c>
    </row>
    <row r="84" spans="2:7" ht="12.95" customHeight="1" x14ac:dyDescent="0.2">
      <c r="B84" s="31" t="s">
        <v>4</v>
      </c>
      <c r="C84" s="55" t="s">
        <v>6</v>
      </c>
      <c r="D84" s="53" t="s">
        <v>56</v>
      </c>
      <c r="E84" s="59" t="s">
        <v>38</v>
      </c>
      <c r="F84" s="108">
        <v>5892.8571428571431</v>
      </c>
      <c r="G84" s="53" t="s">
        <v>103</v>
      </c>
    </row>
    <row r="85" spans="2:7" ht="12.95" customHeight="1" x14ac:dyDescent="0.2">
      <c r="B85" s="31" t="s">
        <v>4</v>
      </c>
      <c r="C85" s="55" t="s">
        <v>6</v>
      </c>
      <c r="D85" s="120" t="s">
        <v>166</v>
      </c>
      <c r="E85" s="59"/>
      <c r="F85" s="117"/>
      <c r="G85" s="53"/>
    </row>
    <row r="86" spans="2:7" ht="12.95" customHeight="1" x14ac:dyDescent="0.2">
      <c r="B86" s="31" t="s">
        <v>4</v>
      </c>
      <c r="C86" s="55" t="s">
        <v>6</v>
      </c>
      <c r="D86" s="53" t="s">
        <v>139</v>
      </c>
      <c r="E86" s="59" t="s">
        <v>115</v>
      </c>
      <c r="F86" s="109">
        <f>50*365</f>
        <v>18250</v>
      </c>
      <c r="G86" s="53" t="s">
        <v>100</v>
      </c>
    </row>
    <row r="87" spans="2:7" ht="12.95" customHeight="1" x14ac:dyDescent="0.2">
      <c r="B87" s="31" t="s">
        <v>4</v>
      </c>
      <c r="C87" s="55" t="s">
        <v>6</v>
      </c>
      <c r="D87" s="53" t="s">
        <v>140</v>
      </c>
      <c r="E87" s="59" t="s">
        <v>33</v>
      </c>
      <c r="F87" s="69">
        <v>0.06</v>
      </c>
      <c r="G87" s="53" t="s">
        <v>100</v>
      </c>
    </row>
    <row r="88" spans="2:7" ht="12.95" customHeight="1" x14ac:dyDescent="0.2">
      <c r="B88" s="31" t="s">
        <v>4</v>
      </c>
      <c r="C88" s="55" t="s">
        <v>6</v>
      </c>
      <c r="D88" s="53" t="s">
        <v>57</v>
      </c>
      <c r="E88" s="59" t="s">
        <v>33</v>
      </c>
      <c r="F88" s="69">
        <v>5.2299999999999999E-2</v>
      </c>
      <c r="G88" s="53" t="s">
        <v>103</v>
      </c>
    </row>
    <row r="89" spans="2:7" ht="12.95" customHeight="1" x14ac:dyDescent="0.2">
      <c r="B89" s="31" t="s">
        <v>4</v>
      </c>
      <c r="C89" s="55" t="s">
        <v>6</v>
      </c>
      <c r="D89" s="53" t="s">
        <v>55</v>
      </c>
      <c r="E89" s="59" t="s">
        <v>38</v>
      </c>
      <c r="F89" s="108">
        <v>5297.6190476190477</v>
      </c>
      <c r="G89" s="53" t="s">
        <v>103</v>
      </c>
    </row>
    <row r="90" spans="2:7" ht="12.95" customHeight="1" x14ac:dyDescent="0.2">
      <c r="B90" s="31" t="s">
        <v>4</v>
      </c>
      <c r="C90" s="55" t="s">
        <v>6</v>
      </c>
      <c r="D90" s="53" t="s">
        <v>56</v>
      </c>
      <c r="E90" s="59" t="s">
        <v>38</v>
      </c>
      <c r="F90" s="108">
        <v>5892.8571428571431</v>
      </c>
      <c r="G90" s="53" t="s">
        <v>103</v>
      </c>
    </row>
    <row r="91" spans="2:7" ht="12.95" customHeight="1" x14ac:dyDescent="0.2">
      <c r="B91" s="31" t="s">
        <v>4</v>
      </c>
      <c r="C91" s="55" t="s">
        <v>6</v>
      </c>
      <c r="D91" s="118" t="s">
        <v>167</v>
      </c>
      <c r="E91" s="59"/>
      <c r="F91" s="69"/>
      <c r="G91" s="53"/>
    </row>
    <row r="92" spans="2:7" ht="12.95" customHeight="1" x14ac:dyDescent="0.2">
      <c r="B92" s="31" t="s">
        <v>4</v>
      </c>
      <c r="C92" s="55" t="s">
        <v>6</v>
      </c>
      <c r="D92" s="53" t="s">
        <v>143</v>
      </c>
      <c r="E92" s="59" t="s">
        <v>141</v>
      </c>
      <c r="F92" s="69">
        <f>-(2300-3400)/3400</f>
        <v>0.3235294117647059</v>
      </c>
      <c r="G92" s="53" t="s">
        <v>100</v>
      </c>
    </row>
    <row r="93" spans="2:7" ht="12.95" customHeight="1" x14ac:dyDescent="0.2">
      <c r="B93" s="31" t="s">
        <v>4</v>
      </c>
      <c r="C93" s="55" t="s">
        <v>6</v>
      </c>
      <c r="D93" s="53" t="s">
        <v>146</v>
      </c>
      <c r="E93" s="59" t="s">
        <v>114</v>
      </c>
      <c r="F93" s="109">
        <v>401500</v>
      </c>
      <c r="G93" s="53" t="s">
        <v>100</v>
      </c>
    </row>
    <row r="94" spans="2:7" ht="12.95" customHeight="1" x14ac:dyDescent="0.2">
      <c r="B94" s="31" t="s">
        <v>4</v>
      </c>
      <c r="C94" s="55" t="s">
        <v>6</v>
      </c>
      <c r="D94" s="53" t="s">
        <v>142</v>
      </c>
      <c r="E94" s="59" t="s">
        <v>33</v>
      </c>
      <c r="F94" s="69">
        <v>0.1</v>
      </c>
      <c r="G94" s="53" t="s">
        <v>99</v>
      </c>
    </row>
    <row r="95" spans="2:7" ht="12.95" customHeight="1" x14ac:dyDescent="0.2">
      <c r="B95" s="31" t="s">
        <v>4</v>
      </c>
      <c r="C95" s="55" t="s">
        <v>6</v>
      </c>
      <c r="D95" s="53" t="s">
        <v>58</v>
      </c>
      <c r="E95" s="59" t="s">
        <v>33</v>
      </c>
      <c r="F95" s="69">
        <v>0.41499999999999998</v>
      </c>
      <c r="G95" s="53" t="s">
        <v>103</v>
      </c>
    </row>
    <row r="96" spans="2:7" ht="12.95" customHeight="1" x14ac:dyDescent="0.2">
      <c r="B96" s="31" t="s">
        <v>4</v>
      </c>
      <c r="C96" s="55" t="s">
        <v>6</v>
      </c>
      <c r="D96" s="53" t="s">
        <v>59</v>
      </c>
      <c r="E96" s="59" t="s">
        <v>38</v>
      </c>
      <c r="F96" s="108">
        <v>3096.3972736124633</v>
      </c>
      <c r="G96" s="53" t="s">
        <v>103</v>
      </c>
    </row>
    <row r="97" spans="2:8" ht="12.95" customHeight="1" x14ac:dyDescent="0.2">
      <c r="B97" s="31" t="s">
        <v>4</v>
      </c>
      <c r="C97" s="55" t="s">
        <v>6</v>
      </c>
      <c r="D97" s="53" t="s">
        <v>104</v>
      </c>
      <c r="E97" s="59" t="s">
        <v>38</v>
      </c>
      <c r="F97" s="108">
        <v>2307.6923076923076</v>
      </c>
      <c r="G97" s="53" t="s">
        <v>103</v>
      </c>
    </row>
    <row r="98" spans="2:8" ht="12.95" customHeight="1" x14ac:dyDescent="0.2">
      <c r="B98" s="31" t="s">
        <v>4</v>
      </c>
      <c r="C98" s="55" t="s">
        <v>6</v>
      </c>
      <c r="D98" s="118" t="s">
        <v>168</v>
      </c>
      <c r="E98" s="59"/>
      <c r="F98" s="119"/>
      <c r="G98" s="53"/>
    </row>
    <row r="99" spans="2:8" ht="12.95" customHeight="1" x14ac:dyDescent="0.2">
      <c r="B99" s="31" t="s">
        <v>4</v>
      </c>
      <c r="C99" s="55" t="s">
        <v>6</v>
      </c>
      <c r="D99" s="53" t="s">
        <v>144</v>
      </c>
      <c r="E99" s="59" t="s">
        <v>113</v>
      </c>
      <c r="F99" s="109">
        <v>1865.5555555555557</v>
      </c>
      <c r="G99" s="53" t="s">
        <v>101</v>
      </c>
    </row>
    <row r="100" spans="2:8" ht="12.95" customHeight="1" x14ac:dyDescent="0.2">
      <c r="B100" s="31" t="s">
        <v>4</v>
      </c>
      <c r="C100" s="55" t="s">
        <v>6</v>
      </c>
      <c r="D100" s="53" t="s">
        <v>145</v>
      </c>
      <c r="E100" s="59" t="s">
        <v>33</v>
      </c>
      <c r="F100" s="69">
        <v>0.23</v>
      </c>
      <c r="G100" s="53" t="s">
        <v>101</v>
      </c>
    </row>
    <row r="101" spans="2:8" ht="12.95" customHeight="1" x14ac:dyDescent="0.2">
      <c r="B101" s="31" t="s">
        <v>4</v>
      </c>
      <c r="C101" s="55" t="s">
        <v>6</v>
      </c>
      <c r="D101" s="53" t="s">
        <v>57</v>
      </c>
      <c r="E101" s="59" t="s">
        <v>33</v>
      </c>
      <c r="F101" s="69">
        <v>5.2299999999999999E-2</v>
      </c>
      <c r="G101" s="53" t="s">
        <v>103</v>
      </c>
    </row>
    <row r="102" spans="2:8" ht="12.95" customHeight="1" x14ac:dyDescent="0.2">
      <c r="B102" s="31" t="s">
        <v>4</v>
      </c>
      <c r="C102" s="55" t="s">
        <v>6</v>
      </c>
      <c r="D102" s="53" t="s">
        <v>55</v>
      </c>
      <c r="E102" s="59" t="s">
        <v>38</v>
      </c>
      <c r="F102" s="108">
        <v>5297.6190476190477</v>
      </c>
      <c r="G102" s="53" t="s">
        <v>103</v>
      </c>
      <c r="H102" s="32"/>
    </row>
    <row r="103" spans="2:8" ht="12.95" customHeight="1" x14ac:dyDescent="0.2">
      <c r="B103" s="31" t="s">
        <v>4</v>
      </c>
      <c r="C103" s="55" t="s">
        <v>6</v>
      </c>
      <c r="D103" s="53" t="s">
        <v>56</v>
      </c>
      <c r="E103" s="59" t="s">
        <v>38</v>
      </c>
      <c r="F103" s="108">
        <v>5892.8571428571431</v>
      </c>
      <c r="G103" s="53" t="s">
        <v>103</v>
      </c>
      <c r="H103" s="32"/>
    </row>
    <row r="104" spans="2:8" ht="12.95" customHeight="1" x14ac:dyDescent="0.2">
      <c r="B104" s="31" t="s">
        <v>4</v>
      </c>
      <c r="C104" s="55" t="s">
        <v>6</v>
      </c>
      <c r="D104" s="118" t="s">
        <v>169</v>
      </c>
      <c r="E104" s="59"/>
      <c r="F104" s="119"/>
      <c r="G104" s="53"/>
      <c r="H104" s="32"/>
    </row>
    <row r="105" spans="2:8" ht="12.95" customHeight="1" x14ac:dyDescent="0.2">
      <c r="B105" s="31" t="s">
        <v>4</v>
      </c>
      <c r="C105" s="55" t="s">
        <v>6</v>
      </c>
      <c r="D105" s="53" t="s">
        <v>143</v>
      </c>
      <c r="E105" s="59" t="s">
        <v>141</v>
      </c>
      <c r="F105" s="69">
        <v>0.55721113297722802</v>
      </c>
      <c r="G105" s="53" t="s">
        <v>102</v>
      </c>
      <c r="H105" s="32"/>
    </row>
    <row r="106" spans="2:8" ht="12.95" customHeight="1" x14ac:dyDescent="0.2">
      <c r="B106" s="31" t="s">
        <v>4</v>
      </c>
      <c r="C106" s="55" t="s">
        <v>6</v>
      </c>
      <c r="D106" s="53" t="s">
        <v>146</v>
      </c>
      <c r="E106" s="59" t="s">
        <v>113</v>
      </c>
      <c r="F106" s="109">
        <v>14468.6</v>
      </c>
      <c r="G106" s="53" t="s">
        <v>102</v>
      </c>
      <c r="H106" s="32"/>
    </row>
    <row r="107" spans="2:8" ht="12.95" customHeight="1" x14ac:dyDescent="0.2">
      <c r="B107" s="31" t="s">
        <v>4</v>
      </c>
      <c r="C107" s="55" t="s">
        <v>6</v>
      </c>
      <c r="D107" s="53" t="s">
        <v>142</v>
      </c>
      <c r="E107" s="59" t="s">
        <v>33</v>
      </c>
      <c r="F107" s="69">
        <v>0.38</v>
      </c>
      <c r="G107" s="53" t="s">
        <v>110</v>
      </c>
      <c r="H107" s="32"/>
    </row>
    <row r="108" spans="2:8" ht="12.95" customHeight="1" x14ac:dyDescent="0.2">
      <c r="B108" s="31" t="s">
        <v>4</v>
      </c>
      <c r="C108" s="55" t="s">
        <v>6</v>
      </c>
      <c r="D108" s="53" t="s">
        <v>58</v>
      </c>
      <c r="E108" s="59" t="s">
        <v>33</v>
      </c>
      <c r="F108" s="69">
        <v>0.41499999999999998</v>
      </c>
      <c r="G108" s="53" t="s">
        <v>103</v>
      </c>
      <c r="H108" s="32"/>
    </row>
    <row r="109" spans="2:8" ht="12.95" customHeight="1" x14ac:dyDescent="0.2">
      <c r="B109" s="31" t="s">
        <v>4</v>
      </c>
      <c r="C109" s="55" t="s">
        <v>6</v>
      </c>
      <c r="D109" s="53" t="s">
        <v>59</v>
      </c>
      <c r="E109" s="59" t="s">
        <v>38</v>
      </c>
      <c r="F109" s="108">
        <v>3096.3972736124633</v>
      </c>
      <c r="G109" s="53" t="s">
        <v>103</v>
      </c>
      <c r="H109" s="32"/>
    </row>
    <row r="110" spans="2:8" ht="12.95" customHeight="1" x14ac:dyDescent="0.2">
      <c r="B110" s="31" t="s">
        <v>4</v>
      </c>
      <c r="C110" s="55" t="s">
        <v>6</v>
      </c>
      <c r="D110" s="53" t="s">
        <v>104</v>
      </c>
      <c r="E110" s="59" t="s">
        <v>38</v>
      </c>
      <c r="F110" s="108">
        <v>2307.6923076923076</v>
      </c>
      <c r="G110" s="53" t="s">
        <v>103</v>
      </c>
      <c r="H110" s="32"/>
    </row>
    <row r="111" spans="2:8" ht="12.95" customHeight="1" x14ac:dyDescent="0.2">
      <c r="B111" s="31" t="s">
        <v>4</v>
      </c>
      <c r="C111" s="55" t="s">
        <v>5</v>
      </c>
      <c r="D111" s="53" t="s">
        <v>53</v>
      </c>
      <c r="E111" s="59" t="s">
        <v>38</v>
      </c>
      <c r="F111" s="108">
        <v>3568</v>
      </c>
      <c r="G111" s="53" t="s">
        <v>74</v>
      </c>
      <c r="H111" s="32"/>
    </row>
    <row r="112" spans="2:8" ht="12.95" customHeight="1" x14ac:dyDescent="0.2">
      <c r="B112" s="171" t="s">
        <v>26</v>
      </c>
      <c r="C112" s="56" t="s">
        <v>35</v>
      </c>
      <c r="D112" s="53" t="s">
        <v>24</v>
      </c>
      <c r="E112" s="59" t="s">
        <v>39</v>
      </c>
      <c r="F112" s="108">
        <v>114</v>
      </c>
      <c r="G112" s="53" t="s">
        <v>117</v>
      </c>
      <c r="H112" s="32"/>
    </row>
    <row r="113" spans="8:8" ht="12.95" customHeight="1" x14ac:dyDescent="0.2">
      <c r="H113" s="32"/>
    </row>
    <row r="114" spans="8:8" ht="12.95" customHeight="1" x14ac:dyDescent="0.2">
      <c r="H114" s="32"/>
    </row>
    <row r="115" spans="8:8" ht="12.95" customHeight="1" x14ac:dyDescent="0.2">
      <c r="H115" s="32"/>
    </row>
    <row r="116" spans="8:8" ht="12.95" customHeight="1" x14ac:dyDescent="0.2">
      <c r="H116" s="32"/>
    </row>
    <row r="117" spans="8:8" ht="12.95" customHeight="1" x14ac:dyDescent="0.2"/>
    <row r="118" spans="8:8" ht="12.95" customHeight="1" x14ac:dyDescent="0.2"/>
    <row r="119" spans="8:8" ht="12.95" customHeight="1" x14ac:dyDescent="0.2"/>
    <row r="120" spans="8:8" ht="12.95" customHeight="1" x14ac:dyDescent="0.2"/>
    <row r="121" spans="8:8" ht="12.95" customHeight="1" x14ac:dyDescent="0.2"/>
    <row r="122" spans="8:8" ht="12.95" customHeight="1" x14ac:dyDescent="0.2"/>
    <row r="123" spans="8:8" ht="12.95" customHeight="1" x14ac:dyDescent="0.2"/>
    <row r="124" spans="8:8" ht="12.95" customHeight="1" x14ac:dyDescent="0.2"/>
    <row r="125" spans="8:8" ht="12.95" customHeight="1" x14ac:dyDescent="0.2"/>
    <row r="126" spans="8:8" ht="12.95" customHeight="1" x14ac:dyDescent="0.2"/>
    <row r="127" spans="8:8" ht="12.95" customHeight="1" x14ac:dyDescent="0.2"/>
    <row r="128" spans="8:8" ht="12.95" customHeight="1" x14ac:dyDescent="0.2"/>
    <row r="129" ht="12.95" customHeight="1" x14ac:dyDescent="0.2"/>
    <row r="130" ht="12.95" customHeight="1" x14ac:dyDescent="0.2"/>
    <row r="131" ht="12.95" customHeight="1" x14ac:dyDescent="0.2"/>
    <row r="132" ht="12.95" customHeight="1" x14ac:dyDescent="0.2"/>
    <row r="133" ht="12.95" customHeight="1" x14ac:dyDescent="0.2"/>
    <row r="134" ht="12.95" customHeight="1" x14ac:dyDescent="0.2"/>
    <row r="135" ht="12.95" customHeight="1" x14ac:dyDescent="0.2"/>
    <row r="136" ht="12.95" customHeight="1" x14ac:dyDescent="0.2"/>
    <row r="137" ht="12.95" customHeight="1" x14ac:dyDescent="0.2"/>
    <row r="138" ht="12.95" customHeight="1" x14ac:dyDescent="0.2"/>
    <row r="139" ht="12.95" customHeight="1" x14ac:dyDescent="0.2"/>
    <row r="140" ht="12.95" customHeight="1" x14ac:dyDescent="0.2"/>
    <row r="141" ht="12.95" customHeight="1" x14ac:dyDescent="0.2"/>
    <row r="142" ht="12.95" customHeight="1" x14ac:dyDescent="0.2"/>
    <row r="143" ht="12.95" customHeight="1" x14ac:dyDescent="0.2"/>
    <row r="144" ht="12.95" customHeight="1" x14ac:dyDescent="0.2"/>
    <row r="145" ht="12.95" customHeight="1" x14ac:dyDescent="0.2"/>
    <row r="146" ht="12.95" customHeight="1" x14ac:dyDescent="0.2"/>
    <row r="147" ht="12.95" customHeight="1" x14ac:dyDescent="0.2"/>
    <row r="148" ht="12.95" customHeight="1" x14ac:dyDescent="0.2"/>
    <row r="149" ht="12.95" customHeight="1" x14ac:dyDescent="0.2"/>
    <row r="150" ht="12.95" customHeight="1" x14ac:dyDescent="0.2"/>
    <row r="151" ht="12.95" customHeight="1" x14ac:dyDescent="0.2"/>
    <row r="152" ht="12.95" customHeight="1" x14ac:dyDescent="0.2"/>
    <row r="153" ht="12.95" customHeight="1" x14ac:dyDescent="0.2"/>
    <row r="154" ht="12.95" customHeight="1" x14ac:dyDescent="0.2"/>
    <row r="155" ht="12.95" customHeight="1" x14ac:dyDescent="0.2"/>
    <row r="156" ht="12.95" customHeight="1" x14ac:dyDescent="0.2"/>
    <row r="157" ht="12.95" customHeight="1" x14ac:dyDescent="0.2"/>
    <row r="158" ht="12.95" customHeight="1" x14ac:dyDescent="0.2"/>
    <row r="159" ht="12.95" customHeight="1" x14ac:dyDescent="0.2"/>
    <row r="160" ht="12.95" customHeight="1" x14ac:dyDescent="0.2"/>
    <row r="161" ht="12.95" customHeight="1" x14ac:dyDescent="0.2"/>
    <row r="162" ht="12.95" customHeight="1" x14ac:dyDescent="0.2"/>
    <row r="163" ht="12.95" customHeight="1" x14ac:dyDescent="0.2"/>
    <row r="164" ht="12.95" customHeight="1" x14ac:dyDescent="0.2"/>
    <row r="165" ht="12.95" customHeight="1" x14ac:dyDescent="0.2"/>
    <row r="166" ht="12.95" customHeight="1" x14ac:dyDescent="0.2"/>
    <row r="167" ht="12.95" customHeight="1" x14ac:dyDescent="0.2"/>
    <row r="168" ht="12.95" customHeight="1" x14ac:dyDescent="0.2"/>
    <row r="169" ht="12.95" customHeight="1" x14ac:dyDescent="0.2"/>
    <row r="170" ht="12.95" customHeight="1" x14ac:dyDescent="0.2"/>
    <row r="171" ht="12.95" customHeight="1" x14ac:dyDescent="0.2"/>
    <row r="172" ht="12.95" customHeight="1" x14ac:dyDescent="0.2"/>
    <row r="173" ht="12.95" customHeight="1" x14ac:dyDescent="0.2"/>
    <row r="174" ht="12.95" customHeight="1" x14ac:dyDescent="0.2"/>
    <row r="175" ht="12.95" customHeight="1" x14ac:dyDescent="0.2"/>
    <row r="176" ht="12.95" customHeight="1" x14ac:dyDescent="0.2"/>
    <row r="177" ht="12.95" customHeight="1" x14ac:dyDescent="0.2"/>
    <row r="178" ht="12.95" customHeight="1" x14ac:dyDescent="0.2"/>
    <row r="179" ht="12.95" customHeight="1" x14ac:dyDescent="0.2"/>
    <row r="180" ht="12.95" customHeight="1" x14ac:dyDescent="0.2"/>
    <row r="181" ht="12.95" customHeight="1" x14ac:dyDescent="0.2"/>
    <row r="182" ht="12.95" customHeight="1" x14ac:dyDescent="0.2"/>
    <row r="183" ht="12.95" customHeight="1" x14ac:dyDescent="0.2"/>
    <row r="184" ht="12.95" customHeight="1" x14ac:dyDescent="0.2"/>
    <row r="185" ht="12.95" customHeight="1" x14ac:dyDescent="0.2"/>
    <row r="186" ht="12.95" customHeight="1" x14ac:dyDescent="0.2"/>
    <row r="187" ht="12.95" customHeight="1" x14ac:dyDescent="0.2"/>
    <row r="188" ht="12.95" customHeight="1" x14ac:dyDescent="0.2"/>
    <row r="189" ht="12.95" customHeight="1" x14ac:dyDescent="0.2"/>
    <row r="190" ht="12.95" customHeight="1" x14ac:dyDescent="0.2"/>
    <row r="191" ht="12.95" customHeight="1" x14ac:dyDescent="0.2"/>
    <row r="192" ht="12.95" customHeight="1" x14ac:dyDescent="0.2"/>
    <row r="193" ht="12.95" customHeight="1" x14ac:dyDescent="0.2"/>
    <row r="194" ht="12.95" customHeight="1" x14ac:dyDescent="0.2"/>
    <row r="195" ht="12.95" customHeight="1" x14ac:dyDescent="0.2"/>
    <row r="196" ht="12.95" customHeight="1" x14ac:dyDescent="0.2"/>
    <row r="197" ht="12.95" customHeight="1" x14ac:dyDescent="0.2"/>
    <row r="198" ht="12.95" customHeight="1" x14ac:dyDescent="0.2"/>
    <row r="199" ht="12.95" customHeight="1" x14ac:dyDescent="0.2"/>
    <row r="200" ht="12.95" customHeight="1" x14ac:dyDescent="0.2"/>
    <row r="201" ht="12.95" customHeight="1" x14ac:dyDescent="0.2"/>
    <row r="202" ht="12.95" customHeight="1" x14ac:dyDescent="0.2"/>
    <row r="203" ht="12.95" customHeight="1" x14ac:dyDescent="0.2"/>
    <row r="204" ht="12.95" customHeight="1" x14ac:dyDescent="0.2"/>
    <row r="205" ht="12.95" customHeight="1" x14ac:dyDescent="0.2"/>
    <row r="206" ht="12.95" customHeight="1" x14ac:dyDescent="0.2"/>
    <row r="207" ht="12.95" customHeight="1" x14ac:dyDescent="0.2"/>
    <row r="208" ht="12.95" customHeight="1" x14ac:dyDescent="0.2"/>
    <row r="209" ht="12.95" customHeight="1" x14ac:dyDescent="0.2"/>
    <row r="210" ht="12.95" customHeight="1" x14ac:dyDescent="0.2"/>
    <row r="211" ht="12.95" customHeight="1" x14ac:dyDescent="0.2"/>
    <row r="212" ht="12.95" customHeight="1" x14ac:dyDescent="0.2"/>
    <row r="213" ht="12.95" customHeight="1" x14ac:dyDescent="0.2"/>
    <row r="214" ht="12.95" customHeight="1" x14ac:dyDescent="0.2"/>
    <row r="215" ht="12.95" customHeight="1" x14ac:dyDescent="0.2"/>
    <row r="216" ht="12.95" customHeight="1" x14ac:dyDescent="0.2"/>
    <row r="217" ht="12.95" customHeight="1" x14ac:dyDescent="0.2"/>
    <row r="218" ht="12.95" customHeight="1" x14ac:dyDescent="0.2"/>
    <row r="219" ht="12.95" customHeight="1" x14ac:dyDescent="0.2"/>
    <row r="220" ht="12.95" customHeight="1" x14ac:dyDescent="0.2"/>
    <row r="221" ht="12.95" customHeight="1" x14ac:dyDescent="0.2"/>
    <row r="222" ht="12.95" customHeight="1" x14ac:dyDescent="0.2"/>
    <row r="223" ht="12.95" customHeight="1" x14ac:dyDescent="0.2"/>
    <row r="224" ht="12.95" customHeight="1" x14ac:dyDescent="0.2"/>
    <row r="225" ht="12.95" customHeight="1" x14ac:dyDescent="0.2"/>
    <row r="226" ht="12.95" customHeight="1" x14ac:dyDescent="0.2"/>
    <row r="227" ht="12.95" customHeight="1" x14ac:dyDescent="0.2"/>
    <row r="228" ht="12.95" customHeight="1" x14ac:dyDescent="0.2"/>
    <row r="229" ht="12.95" customHeight="1" x14ac:dyDescent="0.2"/>
    <row r="230" ht="12.95" customHeight="1" x14ac:dyDescent="0.2"/>
  </sheetData>
  <protectedRanges>
    <protectedRange sqref="F68:F69 E8 H9:H40 G63:G69 F9:G34 F46:G48 F59:G62" name="Editable_2"/>
  </protectedRanges>
  <mergeCells count="1">
    <mergeCell ref="D8:G8"/>
  </mergeCells>
  <dataValidations count="1">
    <dataValidation type="whole" operator="greaterThan" allowBlank="1" showInputMessage="1" showErrorMessage="1" errorTitle="Error" error="Please only input positive whole numbers here." sqref="F12:F13" xr:uid="{536F4696-3CBC-4D97-A35D-AF8123E1EE11}">
      <formula1>0</formula1>
    </dataValidation>
  </dataValidations>
  <pageMargins left="0.7" right="0.7" top="0.75" bottom="0.75" header="0.3" footer="0.3"/>
  <pageSetup orientation="portrait" horizontalDpi="300" verticalDpi="300"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C99BC-48DD-48A8-A7C6-2D89DC8A5267}">
  <dimension ref="A2:J267"/>
  <sheetViews>
    <sheetView showGridLines="0" zoomScale="80" zoomScaleNormal="80" workbookViewId="0"/>
  </sheetViews>
  <sheetFormatPr defaultColWidth="0"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47.28515625" hidden="1" customWidth="1"/>
    <col min="7" max="7" width="31.140625" hidden="1" customWidth="1"/>
    <col min="8" max="8" width="2.7109375" hidden="1" customWidth="1"/>
    <col min="9" max="9" width="47.28515625" hidden="1" customWidth="1"/>
    <col min="10" max="10" width="31.140625" hidden="1" customWidth="1"/>
    <col min="11" max="16384" width="11.42578125" hidden="1"/>
  </cols>
  <sheetData>
    <row r="2" spans="2:4" ht="15" customHeight="1" x14ac:dyDescent="0.25">
      <c r="B2" s="4" t="s">
        <v>47</v>
      </c>
      <c r="C2" s="2"/>
      <c r="D2" s="3"/>
    </row>
    <row r="3" spans="2:4" ht="15" customHeight="1" x14ac:dyDescent="0.25">
      <c r="B3" s="6" t="s">
        <v>45</v>
      </c>
      <c r="C3" s="5"/>
      <c r="D3" s="68" t="s">
        <v>8</v>
      </c>
    </row>
    <row r="4" spans="2:4" ht="15" customHeight="1" x14ac:dyDescent="0.25">
      <c r="B4" s="6" t="s">
        <v>46</v>
      </c>
      <c r="C4" s="5"/>
      <c r="D4" s="68" t="s">
        <v>9</v>
      </c>
    </row>
    <row r="5" spans="2:4" ht="39.950000000000003" customHeight="1" x14ac:dyDescent="0.25">
      <c r="B5" s="190" t="s">
        <v>194</v>
      </c>
      <c r="C5" s="190"/>
      <c r="D5" s="190"/>
    </row>
    <row r="6" spans="2:4" ht="12.95" customHeight="1" x14ac:dyDescent="0.25">
      <c r="B6" s="72" t="s">
        <v>10</v>
      </c>
      <c r="C6" s="72" t="s">
        <v>12</v>
      </c>
      <c r="D6" s="132"/>
    </row>
    <row r="7" spans="2:4" ht="12.95" customHeight="1" x14ac:dyDescent="0.25">
      <c r="B7" s="148" t="str">
        <f>'Ex. Company A+B Data and Result'!$D$14</f>
        <v xml:space="preserve">     Category 1: Cereal</v>
      </c>
      <c r="C7" s="132"/>
      <c r="D7" s="132"/>
    </row>
    <row r="8" spans="2:4" ht="12.95" customHeight="1" x14ac:dyDescent="0.25">
      <c r="B8" s="149" t="s">
        <v>122</v>
      </c>
      <c r="C8" s="92">
        <f>'Ex. Company A+B Data and Result'!$F$12</f>
        <v>14600000000</v>
      </c>
      <c r="D8" s="132"/>
    </row>
    <row r="9" spans="2:4" ht="12.95" customHeight="1" x14ac:dyDescent="0.25">
      <c r="B9" s="149"/>
      <c r="C9" s="150" t="s">
        <v>20</v>
      </c>
      <c r="D9" s="132"/>
    </row>
    <row r="10" spans="2:4" ht="12.95" customHeight="1" x14ac:dyDescent="0.25">
      <c r="B10" s="149" t="s">
        <v>155</v>
      </c>
      <c r="C10" s="145">
        <f>VLOOKUP($B7,$B$176:$C$185,2,FALSE)</f>
        <v>0.22599999999999998</v>
      </c>
      <c r="D10" s="132"/>
    </row>
    <row r="11" spans="2:4" ht="12.95" customHeight="1" x14ac:dyDescent="0.25">
      <c r="B11" s="149"/>
      <c r="C11" s="151" t="s">
        <v>19</v>
      </c>
      <c r="D11" s="132"/>
    </row>
    <row r="12" spans="2:4" ht="12.95" customHeight="1" x14ac:dyDescent="0.25">
      <c r="B12" s="149" t="s">
        <v>156</v>
      </c>
      <c r="C12" s="92">
        <f>C8*C10</f>
        <v>3299599999.9999995</v>
      </c>
      <c r="D12" s="132"/>
    </row>
    <row r="13" spans="2:4" ht="12.95" customHeight="1" x14ac:dyDescent="0.25">
      <c r="B13" s="149"/>
      <c r="C13" s="150" t="s">
        <v>18</v>
      </c>
      <c r="D13" s="132"/>
    </row>
    <row r="14" spans="2:4" ht="12.95" customHeight="1" x14ac:dyDescent="0.25">
      <c r="B14" s="149" t="s">
        <v>157</v>
      </c>
      <c r="C14" s="152">
        <f>VLOOKUP($B7,$B$189:$C$198,2,FALSE)</f>
        <v>2.15E-3</v>
      </c>
      <c r="D14" s="132"/>
    </row>
    <row r="15" spans="2:4" ht="12.95" customHeight="1" x14ac:dyDescent="0.25">
      <c r="B15" s="149"/>
      <c r="C15" s="150" t="s">
        <v>19</v>
      </c>
      <c r="D15" s="132"/>
    </row>
    <row r="16" spans="2:4" ht="12.95" customHeight="1" x14ac:dyDescent="0.25">
      <c r="B16" s="149" t="s">
        <v>158</v>
      </c>
      <c r="C16" s="90">
        <f>IFERROR(C12/C14,0)</f>
        <v>1534697674418.6045</v>
      </c>
      <c r="D16" s="132"/>
    </row>
    <row r="17" spans="2:4" ht="12.95" customHeight="1" x14ac:dyDescent="0.25">
      <c r="B17" s="149"/>
      <c r="C17" s="150" t="s">
        <v>20</v>
      </c>
      <c r="D17" s="132"/>
    </row>
    <row r="18" spans="2:4" ht="12.95" customHeight="1" x14ac:dyDescent="0.25">
      <c r="B18" s="149" t="s">
        <v>159</v>
      </c>
      <c r="C18" s="152">
        <f>VLOOKUP($B7,$B$202:$C$211,2,FALSE)</f>
        <v>1.9E-3</v>
      </c>
      <c r="D18" s="132"/>
    </row>
    <row r="19" spans="2:4" ht="12.95" customHeight="1" x14ac:dyDescent="0.25">
      <c r="B19" s="149"/>
      <c r="C19" s="85" t="s">
        <v>21</v>
      </c>
      <c r="D19" s="132"/>
    </row>
    <row r="20" spans="2:4" ht="12.95" customHeight="1" x14ac:dyDescent="0.25">
      <c r="B20" s="149" t="s">
        <v>160</v>
      </c>
      <c r="C20" s="152">
        <f>VLOOKUP($B7,$B$189:$C$198,2,FALSE)</f>
        <v>2.15E-3</v>
      </c>
      <c r="D20" s="132"/>
    </row>
    <row r="21" spans="2:4" ht="12.95" customHeight="1" x14ac:dyDescent="0.25">
      <c r="B21" s="149"/>
      <c r="C21" s="150" t="s">
        <v>19</v>
      </c>
      <c r="D21" s="132"/>
    </row>
    <row r="22" spans="2:4" ht="12.95" customHeight="1" x14ac:dyDescent="0.25">
      <c r="B22" s="153" t="s">
        <v>48</v>
      </c>
      <c r="C22" s="156">
        <f>IFERROR(C16*MAX((C18-C20),0),0)</f>
        <v>0</v>
      </c>
      <c r="D22" s="132"/>
    </row>
    <row r="23" spans="2:4" ht="12.95" customHeight="1" x14ac:dyDescent="0.25">
      <c r="B23" s="154" t="str">
        <f>'Ex. Company A+B Data and Result'!$D$15</f>
        <v xml:space="preserve">     Category 2: Breakfast</v>
      </c>
      <c r="C23" s="132"/>
      <c r="D23" s="132"/>
    </row>
    <row r="24" spans="2:4" ht="12.95" customHeight="1" x14ac:dyDescent="0.25">
      <c r="B24" s="149" t="s">
        <v>122</v>
      </c>
      <c r="C24" s="92">
        <f>'Ex. Company A+B Data and Result'!$F$12</f>
        <v>14600000000</v>
      </c>
      <c r="D24" s="132"/>
    </row>
    <row r="25" spans="2:4" ht="12.95" customHeight="1" x14ac:dyDescent="0.25">
      <c r="B25" s="149"/>
      <c r="C25" s="150" t="s">
        <v>20</v>
      </c>
      <c r="D25" s="132"/>
    </row>
    <row r="26" spans="2:4" ht="12.95" customHeight="1" x14ac:dyDescent="0.25">
      <c r="B26" s="149" t="s">
        <v>155</v>
      </c>
      <c r="C26" s="145">
        <f>VLOOKUP($B23,$B$176:$C$185,2,FALSE)</f>
        <v>0.10349999999999999</v>
      </c>
      <c r="D26" s="132"/>
    </row>
    <row r="27" spans="2:4" ht="12.95" customHeight="1" x14ac:dyDescent="0.25">
      <c r="B27" s="149"/>
      <c r="C27" s="151" t="s">
        <v>19</v>
      </c>
      <c r="D27" s="132"/>
    </row>
    <row r="28" spans="2:4" ht="12.95" customHeight="1" x14ac:dyDescent="0.25">
      <c r="B28" s="149" t="s">
        <v>156</v>
      </c>
      <c r="C28" s="92">
        <f>C24*C26</f>
        <v>1511100000</v>
      </c>
      <c r="D28" s="132"/>
    </row>
    <row r="29" spans="2:4" ht="12.95" customHeight="1" x14ac:dyDescent="0.25">
      <c r="B29" s="149"/>
      <c r="C29" s="150" t="s">
        <v>18</v>
      </c>
      <c r="D29" s="132"/>
    </row>
    <row r="30" spans="2:4" ht="12.95" customHeight="1" x14ac:dyDescent="0.25">
      <c r="B30" s="149" t="s">
        <v>157</v>
      </c>
      <c r="C30" s="152">
        <f>VLOOKUP($B23,$B$189:$C$198,2,FALSE)</f>
        <v>4.1000000000000003E-3</v>
      </c>
      <c r="D30" s="132"/>
    </row>
    <row r="31" spans="2:4" ht="12.95" customHeight="1" x14ac:dyDescent="0.25">
      <c r="B31" s="149"/>
      <c r="C31" s="150" t="s">
        <v>19</v>
      </c>
      <c r="D31" s="132"/>
    </row>
    <row r="32" spans="2:4" ht="12.95" customHeight="1" x14ac:dyDescent="0.25">
      <c r="B32" s="149" t="s">
        <v>158</v>
      </c>
      <c r="C32" s="90">
        <f>IFERROR(C28/C30,0)</f>
        <v>368560975609.75604</v>
      </c>
      <c r="D32" s="132"/>
    </row>
    <row r="33" spans="1:4" ht="12.95" customHeight="1" x14ac:dyDescent="0.25">
      <c r="B33" s="149"/>
      <c r="C33" s="150" t="s">
        <v>20</v>
      </c>
      <c r="D33" s="132"/>
    </row>
    <row r="34" spans="1:4" ht="12.95" customHeight="1" x14ac:dyDescent="0.25">
      <c r="B34" s="149" t="s">
        <v>159</v>
      </c>
      <c r="C34" s="152">
        <f>VLOOKUP($B23,$B$202:$C$211,2,FALSE)</f>
        <v>2.5999999999999999E-3</v>
      </c>
      <c r="D34" s="132"/>
    </row>
    <row r="35" spans="1:4" ht="12.95" customHeight="1" x14ac:dyDescent="0.25">
      <c r="B35" s="149"/>
      <c r="C35" s="85" t="s">
        <v>21</v>
      </c>
      <c r="D35" s="132"/>
    </row>
    <row r="36" spans="1:4" ht="12.95" customHeight="1" x14ac:dyDescent="0.25">
      <c r="B36" s="149" t="s">
        <v>160</v>
      </c>
      <c r="C36" s="152">
        <f>VLOOKUP($B23,$B$189:$C$198,2,FALSE)</f>
        <v>4.1000000000000003E-3</v>
      </c>
      <c r="D36" s="132"/>
    </row>
    <row r="37" spans="1:4" ht="12.95" customHeight="1" x14ac:dyDescent="0.25">
      <c r="B37" s="149"/>
      <c r="C37" s="150" t="s">
        <v>19</v>
      </c>
      <c r="D37" s="132"/>
    </row>
    <row r="38" spans="1:4" ht="12.95" customHeight="1" x14ac:dyDescent="0.25">
      <c r="B38" s="153" t="s">
        <v>48</v>
      </c>
      <c r="C38" s="156">
        <f>IFERROR(C32*MAX((C34-C36),0),0)</f>
        <v>0</v>
      </c>
      <c r="D38" s="132"/>
    </row>
    <row r="39" spans="1:4" ht="12.95" customHeight="1" x14ac:dyDescent="0.25">
      <c r="B39" s="148" t="str">
        <f>'Ex. Company A+B Data and Result'!$D$16</f>
        <v xml:space="preserve">     Category 3: Snacks</v>
      </c>
      <c r="C39" s="132"/>
      <c r="D39" s="132"/>
    </row>
    <row r="40" spans="1:4" ht="12.95" customHeight="1" x14ac:dyDescent="0.25">
      <c r="B40" s="149" t="s">
        <v>122</v>
      </c>
      <c r="C40" s="92">
        <f>'Ex. Company A+B Data and Result'!$F$12</f>
        <v>14600000000</v>
      </c>
      <c r="D40" s="132"/>
    </row>
    <row r="41" spans="1:4" ht="12.95" customHeight="1" x14ac:dyDescent="0.25">
      <c r="B41" s="149"/>
      <c r="C41" s="150" t="s">
        <v>20</v>
      </c>
      <c r="D41" s="132"/>
    </row>
    <row r="42" spans="1:4" ht="12.95" customHeight="1" x14ac:dyDescent="0.25">
      <c r="B42" s="149" t="s">
        <v>155</v>
      </c>
      <c r="C42" s="145">
        <f>VLOOKUP($B39,$B$176:$C$185,2,FALSE)</f>
        <v>0.11699999999999999</v>
      </c>
      <c r="D42" s="132"/>
    </row>
    <row r="43" spans="1:4" ht="12.95" customHeight="1" x14ac:dyDescent="0.25">
      <c r="B43" s="149"/>
      <c r="C43" s="151" t="s">
        <v>19</v>
      </c>
      <c r="D43" s="132"/>
    </row>
    <row r="44" spans="1:4" ht="12.95" customHeight="1" x14ac:dyDescent="0.25">
      <c r="B44" s="149" t="s">
        <v>156</v>
      </c>
      <c r="C44" s="92">
        <f>C40*C42</f>
        <v>1708200000</v>
      </c>
      <c r="D44" s="132"/>
    </row>
    <row r="45" spans="1:4" ht="12.95" customHeight="1" x14ac:dyDescent="0.25">
      <c r="B45" s="149"/>
      <c r="C45" s="150" t="s">
        <v>18</v>
      </c>
      <c r="D45" s="132"/>
    </row>
    <row r="46" spans="1:4" ht="12.95" customHeight="1" x14ac:dyDescent="0.25">
      <c r="B46" s="149" t="s">
        <v>157</v>
      </c>
      <c r="C46" s="152">
        <f>VLOOKUP($B39,$B$189:$C$198,2,FALSE)</f>
        <v>4.0499999999999998E-3</v>
      </c>
      <c r="D46" s="132"/>
    </row>
    <row r="47" spans="1:4" s="7" customFormat="1" ht="12.95" customHeight="1" x14ac:dyDescent="0.25">
      <c r="A47"/>
      <c r="B47" s="149"/>
      <c r="C47" s="150" t="s">
        <v>19</v>
      </c>
      <c r="D47" s="132"/>
    </row>
    <row r="48" spans="1:4" ht="12.95" customHeight="1" x14ac:dyDescent="0.25">
      <c r="B48" s="149" t="s">
        <v>158</v>
      </c>
      <c r="C48" s="90">
        <f>IFERROR(C44/C46,0)</f>
        <v>421777777777.77777</v>
      </c>
      <c r="D48" s="132"/>
    </row>
    <row r="49" spans="1:4" ht="12.95" customHeight="1" x14ac:dyDescent="0.25">
      <c r="B49" s="149"/>
      <c r="C49" s="150" t="s">
        <v>20</v>
      </c>
      <c r="D49" s="132"/>
    </row>
    <row r="50" spans="1:4" s="7" customFormat="1" ht="12.95" customHeight="1" x14ac:dyDescent="0.25">
      <c r="A50"/>
      <c r="B50" s="149" t="s">
        <v>159</v>
      </c>
      <c r="C50" s="152">
        <f>VLOOKUP($B39,$B$202:$C$211,2,FALSE)</f>
        <v>2.7000000000000001E-3</v>
      </c>
      <c r="D50" s="132"/>
    </row>
    <row r="51" spans="1:4" ht="12.95" customHeight="1" x14ac:dyDescent="0.25">
      <c r="B51" s="149"/>
      <c r="C51" s="85" t="s">
        <v>21</v>
      </c>
      <c r="D51" s="132"/>
    </row>
    <row r="52" spans="1:4" ht="12.95" customHeight="1" x14ac:dyDescent="0.25">
      <c r="B52" s="149" t="s">
        <v>160</v>
      </c>
      <c r="C52" s="152">
        <f>VLOOKUP($B39,$B$189:$C$198,2,FALSE)</f>
        <v>4.0499999999999998E-3</v>
      </c>
      <c r="D52" s="132"/>
    </row>
    <row r="53" spans="1:4" ht="12.95" customHeight="1" x14ac:dyDescent="0.25">
      <c r="B53" s="149"/>
      <c r="C53" s="150" t="s">
        <v>19</v>
      </c>
      <c r="D53" s="132"/>
    </row>
    <row r="54" spans="1:4" ht="12.95" customHeight="1" x14ac:dyDescent="0.25">
      <c r="B54" s="153" t="s">
        <v>48</v>
      </c>
      <c r="C54" s="156">
        <f>IFERROR(C48*MAX((C50-C52),0),0)</f>
        <v>0</v>
      </c>
      <c r="D54" s="132"/>
    </row>
    <row r="55" spans="1:4" s="7" customFormat="1" ht="12.95" customHeight="1" x14ac:dyDescent="0.25">
      <c r="A55"/>
      <c r="B55" s="148" t="str">
        <f>'Ex. Company A+B Data and Result'!$D$17</f>
        <v xml:space="preserve">     Category 4: [ ]</v>
      </c>
      <c r="C55" s="132"/>
      <c r="D55" s="132"/>
    </row>
    <row r="56" spans="1:4" ht="12.95" customHeight="1" x14ac:dyDescent="0.25">
      <c r="B56" s="149" t="s">
        <v>122</v>
      </c>
      <c r="C56" s="92">
        <f>'Ex. Company A+B Data and Result'!$F$12</f>
        <v>14600000000</v>
      </c>
      <c r="D56" s="132"/>
    </row>
    <row r="57" spans="1:4" ht="12.95" customHeight="1" x14ac:dyDescent="0.25">
      <c r="B57" s="149"/>
      <c r="C57" s="150" t="s">
        <v>20</v>
      </c>
      <c r="D57" s="132"/>
    </row>
    <row r="58" spans="1:4" ht="12.95" customHeight="1" x14ac:dyDescent="0.25">
      <c r="B58" s="149" t="s">
        <v>155</v>
      </c>
      <c r="C58" s="145" t="str">
        <f>VLOOKUP($B55,$B$176:$C$185,2,FALSE)</f>
        <v>[ ]</v>
      </c>
      <c r="D58" s="132"/>
    </row>
    <row r="59" spans="1:4" ht="12.95" customHeight="1" x14ac:dyDescent="0.25">
      <c r="B59" s="149"/>
      <c r="C59" s="151" t="s">
        <v>19</v>
      </c>
      <c r="D59" s="132"/>
    </row>
    <row r="60" spans="1:4" ht="12.95" customHeight="1" x14ac:dyDescent="0.25">
      <c r="B60" s="149" t="s">
        <v>156</v>
      </c>
      <c r="C60" s="92" t="e">
        <f>C56*C58</f>
        <v>#VALUE!</v>
      </c>
      <c r="D60" s="132"/>
    </row>
    <row r="61" spans="1:4" s="7" customFormat="1" ht="12.95" customHeight="1" x14ac:dyDescent="0.25">
      <c r="A61"/>
      <c r="B61" s="149"/>
      <c r="C61" s="150" t="s">
        <v>18</v>
      </c>
      <c r="D61" s="132"/>
    </row>
    <row r="62" spans="1:4" ht="12.95" customHeight="1" x14ac:dyDescent="0.25">
      <c r="B62" s="149" t="s">
        <v>157</v>
      </c>
      <c r="C62" s="152" t="str">
        <f>VLOOKUP($B55,$B$189:$C$198,2,FALSE)</f>
        <v>[ ]</v>
      </c>
      <c r="D62" s="132"/>
    </row>
    <row r="63" spans="1:4" s="7" customFormat="1" ht="12.95" customHeight="1" x14ac:dyDescent="0.25">
      <c r="A63"/>
      <c r="B63" s="149"/>
      <c r="C63" s="150" t="s">
        <v>19</v>
      </c>
      <c r="D63" s="132"/>
    </row>
    <row r="64" spans="1:4" ht="12.95" customHeight="1" x14ac:dyDescent="0.25">
      <c r="B64" s="149" t="s">
        <v>158</v>
      </c>
      <c r="C64" s="90">
        <f>IFERROR(C60/C62,0)</f>
        <v>0</v>
      </c>
      <c r="D64" s="132"/>
    </row>
    <row r="65" spans="1:9" ht="12.95" customHeight="1" x14ac:dyDescent="0.25">
      <c r="B65" s="149"/>
      <c r="C65" s="150" t="s">
        <v>20</v>
      </c>
      <c r="D65" s="132"/>
    </row>
    <row r="66" spans="1:9" ht="12.95" customHeight="1" x14ac:dyDescent="0.25">
      <c r="B66" s="149" t="s">
        <v>159</v>
      </c>
      <c r="C66" s="155" t="str">
        <f>VLOOKUP($B55,$B$202:$C$211,2,FALSE)</f>
        <v>[ ]</v>
      </c>
      <c r="D66" s="132"/>
      <c r="I66" s="146"/>
    </row>
    <row r="67" spans="1:9" ht="12.95" customHeight="1" x14ac:dyDescent="0.25">
      <c r="B67" s="149"/>
      <c r="C67" s="155" t="s">
        <v>21</v>
      </c>
      <c r="D67" s="132"/>
    </row>
    <row r="68" spans="1:9" ht="12.95" customHeight="1" x14ac:dyDescent="0.25">
      <c r="B68" s="149" t="s">
        <v>160</v>
      </c>
      <c r="C68" s="155" t="str">
        <f>VLOOKUP($B55,$B$189:$C$198,2,FALSE)</f>
        <v>[ ]</v>
      </c>
      <c r="D68" s="132"/>
    </row>
    <row r="69" spans="1:9" ht="12.95" customHeight="1" x14ac:dyDescent="0.25">
      <c r="B69" s="149"/>
      <c r="C69" s="150" t="s">
        <v>19</v>
      </c>
      <c r="D69" s="132"/>
    </row>
    <row r="70" spans="1:9" s="7" customFormat="1" ht="12.95" customHeight="1" x14ac:dyDescent="0.25">
      <c r="A70"/>
      <c r="B70" s="153" t="s">
        <v>48</v>
      </c>
      <c r="C70" s="156">
        <f>IFERROR(C64*MAX((C66-C68),0),0)</f>
        <v>0</v>
      </c>
      <c r="D70" s="132"/>
    </row>
    <row r="71" spans="1:9" ht="12.95" customHeight="1" x14ac:dyDescent="0.25">
      <c r="B71" s="148" t="str">
        <f>'Ex. Company A+B Data and Result'!$D$18</f>
        <v xml:space="preserve">     Category 5: [ ]</v>
      </c>
      <c r="C71" s="132"/>
      <c r="D71" s="132"/>
    </row>
    <row r="72" spans="1:9" s="7" customFormat="1" ht="12.95" customHeight="1" x14ac:dyDescent="0.25">
      <c r="A72"/>
      <c r="B72" s="149" t="s">
        <v>122</v>
      </c>
      <c r="C72" s="92">
        <f>'Ex. Company A+B Data and Result'!$F$12</f>
        <v>14600000000</v>
      </c>
      <c r="D72" s="132"/>
    </row>
    <row r="73" spans="1:9" ht="12.95" customHeight="1" x14ac:dyDescent="0.25">
      <c r="B73" s="149"/>
      <c r="C73" s="150" t="s">
        <v>20</v>
      </c>
      <c r="D73" s="132"/>
    </row>
    <row r="74" spans="1:9" ht="12.95" customHeight="1" x14ac:dyDescent="0.25">
      <c r="B74" s="149" t="s">
        <v>155</v>
      </c>
      <c r="C74" s="145" t="str">
        <f>VLOOKUP($B71,$B$176:$C$185,2,FALSE)</f>
        <v>[ ]</v>
      </c>
      <c r="D74" s="132"/>
    </row>
    <row r="75" spans="1:9" ht="12.95" customHeight="1" x14ac:dyDescent="0.25">
      <c r="B75" s="149"/>
      <c r="C75" s="151" t="s">
        <v>19</v>
      </c>
      <c r="D75" s="132"/>
    </row>
    <row r="76" spans="1:9" s="7" customFormat="1" ht="12.95" customHeight="1" x14ac:dyDescent="0.25">
      <c r="A76"/>
      <c r="B76" s="149" t="s">
        <v>156</v>
      </c>
      <c r="C76" s="92" t="e">
        <f>C72*C74</f>
        <v>#VALUE!</v>
      </c>
      <c r="D76" s="132"/>
    </row>
    <row r="77" spans="1:9" ht="12.95" customHeight="1" x14ac:dyDescent="0.25">
      <c r="B77" s="149"/>
      <c r="C77" s="150" t="s">
        <v>18</v>
      </c>
      <c r="D77" s="132"/>
    </row>
    <row r="78" spans="1:9" ht="12.95" customHeight="1" x14ac:dyDescent="0.25">
      <c r="B78" s="149" t="s">
        <v>157</v>
      </c>
      <c r="C78" s="152" t="str">
        <f>VLOOKUP($B71,$B$189:$C$198,2,FALSE)</f>
        <v>[ ]</v>
      </c>
      <c r="D78" s="132"/>
    </row>
    <row r="79" spans="1:9" ht="12.95" customHeight="1" x14ac:dyDescent="0.25">
      <c r="B79" s="149"/>
      <c r="C79" s="150" t="s">
        <v>19</v>
      </c>
      <c r="D79" s="132"/>
    </row>
    <row r="80" spans="1:9" ht="12.95" customHeight="1" x14ac:dyDescent="0.25">
      <c r="B80" s="149" t="s">
        <v>158</v>
      </c>
      <c r="C80" s="90">
        <f>IFERROR(C76/C78,0)</f>
        <v>0</v>
      </c>
      <c r="D80" s="132"/>
    </row>
    <row r="81" spans="2:4" ht="12.95" customHeight="1" x14ac:dyDescent="0.25">
      <c r="B81" s="149"/>
      <c r="C81" s="150" t="s">
        <v>20</v>
      </c>
      <c r="D81" s="132"/>
    </row>
    <row r="82" spans="2:4" ht="12.95" customHeight="1" x14ac:dyDescent="0.25">
      <c r="B82" s="149" t="s">
        <v>159</v>
      </c>
      <c r="C82" s="152" t="str">
        <f>VLOOKUP($B71,$B$202:$C$211,2,FALSE)</f>
        <v>[ ]</v>
      </c>
      <c r="D82" s="132"/>
    </row>
    <row r="83" spans="2:4" ht="12.95" customHeight="1" x14ac:dyDescent="0.25">
      <c r="B83" s="149"/>
      <c r="C83" s="85" t="s">
        <v>21</v>
      </c>
      <c r="D83" s="132"/>
    </row>
    <row r="84" spans="2:4" ht="12.95" customHeight="1" x14ac:dyDescent="0.25">
      <c r="B84" s="149" t="s">
        <v>160</v>
      </c>
      <c r="C84" s="152" t="str">
        <f>VLOOKUP($B71,$B$189:$C$198,2,FALSE)</f>
        <v>[ ]</v>
      </c>
      <c r="D84" s="132"/>
    </row>
    <row r="85" spans="2:4" ht="12.95" customHeight="1" x14ac:dyDescent="0.25">
      <c r="B85" s="149"/>
      <c r="C85" s="150" t="s">
        <v>19</v>
      </c>
      <c r="D85" s="132"/>
    </row>
    <row r="86" spans="2:4" ht="12.95" customHeight="1" x14ac:dyDescent="0.25">
      <c r="B86" s="153" t="s">
        <v>48</v>
      </c>
      <c r="C86" s="156">
        <f>IFERROR(C80*MAX((C82-C84),0),0)</f>
        <v>0</v>
      </c>
      <c r="D86" s="132"/>
    </row>
    <row r="87" spans="2:4" ht="12.95" customHeight="1" x14ac:dyDescent="0.25">
      <c r="B87" s="148" t="str">
        <f>'Ex. Company A+B Data and Result'!$D$19</f>
        <v xml:space="preserve">     Category 6: [ ]</v>
      </c>
      <c r="C87" s="132"/>
      <c r="D87" s="132"/>
    </row>
    <row r="88" spans="2:4" ht="12.95" customHeight="1" x14ac:dyDescent="0.25">
      <c r="B88" s="149" t="s">
        <v>122</v>
      </c>
      <c r="C88" s="92">
        <f>'Ex. Company A+B Data and Result'!$F$12</f>
        <v>14600000000</v>
      </c>
      <c r="D88" s="132"/>
    </row>
    <row r="89" spans="2:4" ht="12.95" customHeight="1" x14ac:dyDescent="0.25">
      <c r="B89" s="149"/>
      <c r="C89" s="150" t="s">
        <v>20</v>
      </c>
      <c r="D89" s="132"/>
    </row>
    <row r="90" spans="2:4" ht="12.95" customHeight="1" x14ac:dyDescent="0.25">
      <c r="B90" s="149" t="s">
        <v>155</v>
      </c>
      <c r="C90" s="145" t="str">
        <f>VLOOKUP($B87,$B$176:$C$185,2,FALSE)</f>
        <v>[ ]</v>
      </c>
      <c r="D90" s="132"/>
    </row>
    <row r="91" spans="2:4" ht="12.95" customHeight="1" x14ac:dyDescent="0.25">
      <c r="B91" s="149"/>
      <c r="C91" s="151" t="s">
        <v>19</v>
      </c>
      <c r="D91" s="132"/>
    </row>
    <row r="92" spans="2:4" ht="12.95" customHeight="1" x14ac:dyDescent="0.25">
      <c r="B92" s="149" t="s">
        <v>156</v>
      </c>
      <c r="C92" s="92" t="e">
        <f>C88*C90</f>
        <v>#VALUE!</v>
      </c>
      <c r="D92" s="132"/>
    </row>
    <row r="93" spans="2:4" ht="12.95" customHeight="1" x14ac:dyDescent="0.25">
      <c r="B93" s="149"/>
      <c r="C93" s="150" t="s">
        <v>18</v>
      </c>
      <c r="D93" s="132"/>
    </row>
    <row r="94" spans="2:4" ht="12.95" customHeight="1" x14ac:dyDescent="0.25">
      <c r="B94" s="149" t="s">
        <v>157</v>
      </c>
      <c r="C94" s="152" t="str">
        <f>VLOOKUP($B87,$B$189:$C$198,2,FALSE)</f>
        <v>[ ]</v>
      </c>
      <c r="D94" s="132"/>
    </row>
    <row r="95" spans="2:4" ht="12.95" customHeight="1" x14ac:dyDescent="0.25">
      <c r="B95" s="149"/>
      <c r="C95" s="150" t="s">
        <v>19</v>
      </c>
      <c r="D95" s="132"/>
    </row>
    <row r="96" spans="2:4" ht="12.95" customHeight="1" x14ac:dyDescent="0.25">
      <c r="B96" s="149" t="s">
        <v>158</v>
      </c>
      <c r="C96" s="90">
        <f>IFERROR(C92/C94,0)</f>
        <v>0</v>
      </c>
      <c r="D96" s="132"/>
    </row>
    <row r="97" spans="2:4" ht="12.95" customHeight="1" x14ac:dyDescent="0.25">
      <c r="B97" s="149"/>
      <c r="C97" s="150" t="s">
        <v>20</v>
      </c>
      <c r="D97" s="132"/>
    </row>
    <row r="98" spans="2:4" ht="12.95" customHeight="1" x14ac:dyDescent="0.25">
      <c r="B98" s="149" t="s">
        <v>159</v>
      </c>
      <c r="C98" s="152" t="str">
        <f>VLOOKUP($B87,$B$202:$C$211,2,FALSE)</f>
        <v>[ ]</v>
      </c>
      <c r="D98" s="132"/>
    </row>
    <row r="99" spans="2:4" ht="12.95" customHeight="1" x14ac:dyDescent="0.25">
      <c r="B99" s="149"/>
      <c r="C99" s="85" t="s">
        <v>21</v>
      </c>
      <c r="D99" s="132"/>
    </row>
    <row r="100" spans="2:4" ht="12.95" customHeight="1" x14ac:dyDescent="0.25">
      <c r="B100" s="149" t="s">
        <v>160</v>
      </c>
      <c r="C100" s="152" t="str">
        <f>VLOOKUP($B87,$B$189:$C$198,2,FALSE)</f>
        <v>[ ]</v>
      </c>
      <c r="D100" s="132"/>
    </row>
    <row r="101" spans="2:4" ht="12.95" customHeight="1" x14ac:dyDescent="0.25">
      <c r="B101" s="149"/>
      <c r="C101" s="150" t="s">
        <v>19</v>
      </c>
      <c r="D101" s="132"/>
    </row>
    <row r="102" spans="2:4" ht="12.95" customHeight="1" x14ac:dyDescent="0.25">
      <c r="B102" s="153" t="s">
        <v>48</v>
      </c>
      <c r="C102" s="156">
        <f>IFERROR(C96*MAX((C98-C100),0),0)</f>
        <v>0</v>
      </c>
      <c r="D102" s="132"/>
    </row>
    <row r="103" spans="2:4" ht="12.95" customHeight="1" x14ac:dyDescent="0.25">
      <c r="B103" s="148" t="str">
        <f>'Ex. Company A+B Data and Result'!$D$20</f>
        <v xml:space="preserve">     Category 7: [ ]</v>
      </c>
      <c r="C103" s="132"/>
      <c r="D103" s="132"/>
    </row>
    <row r="104" spans="2:4" ht="12.95" customHeight="1" x14ac:dyDescent="0.25">
      <c r="B104" s="149" t="s">
        <v>122</v>
      </c>
      <c r="C104" s="92">
        <f>'Ex. Company A+B Data and Result'!$F$12</f>
        <v>14600000000</v>
      </c>
      <c r="D104" s="132"/>
    </row>
    <row r="105" spans="2:4" ht="12.95" customHeight="1" x14ac:dyDescent="0.25">
      <c r="B105" s="149"/>
      <c r="C105" s="150" t="s">
        <v>20</v>
      </c>
      <c r="D105" s="132"/>
    </row>
    <row r="106" spans="2:4" ht="12.95" customHeight="1" x14ac:dyDescent="0.25">
      <c r="B106" s="149" t="s">
        <v>155</v>
      </c>
      <c r="C106" s="145" t="str">
        <f>VLOOKUP($B103,$B$176:$C$185,2,FALSE)</f>
        <v>[ ]</v>
      </c>
      <c r="D106" s="132"/>
    </row>
    <row r="107" spans="2:4" ht="12.95" customHeight="1" x14ac:dyDescent="0.25">
      <c r="B107" s="149"/>
      <c r="C107" s="151" t="s">
        <v>19</v>
      </c>
      <c r="D107" s="132"/>
    </row>
    <row r="108" spans="2:4" ht="12.95" customHeight="1" x14ac:dyDescent="0.25">
      <c r="B108" s="149" t="s">
        <v>156</v>
      </c>
      <c r="C108" s="92" t="e">
        <f>C104*C106</f>
        <v>#VALUE!</v>
      </c>
      <c r="D108" s="132"/>
    </row>
    <row r="109" spans="2:4" ht="12.95" customHeight="1" x14ac:dyDescent="0.25">
      <c r="B109" s="149"/>
      <c r="C109" s="150" t="s">
        <v>18</v>
      </c>
      <c r="D109" s="132"/>
    </row>
    <row r="110" spans="2:4" ht="12.95" customHeight="1" x14ac:dyDescent="0.25">
      <c r="B110" s="149" t="s">
        <v>157</v>
      </c>
      <c r="C110" s="152" t="str">
        <f>VLOOKUP($B103,$B$189:$C$198,2,FALSE)</f>
        <v>[ ]</v>
      </c>
      <c r="D110" s="132"/>
    </row>
    <row r="111" spans="2:4" ht="12.95" customHeight="1" x14ac:dyDescent="0.25">
      <c r="B111" s="149"/>
      <c r="C111" s="150" t="s">
        <v>19</v>
      </c>
      <c r="D111" s="132"/>
    </row>
    <row r="112" spans="2:4" ht="12.95" customHeight="1" x14ac:dyDescent="0.25">
      <c r="B112" s="149" t="s">
        <v>158</v>
      </c>
      <c r="C112" s="90">
        <f>IFERROR(C108/C110,0)</f>
        <v>0</v>
      </c>
      <c r="D112" s="132"/>
    </row>
    <row r="113" spans="2:4" ht="12.95" customHeight="1" x14ac:dyDescent="0.25">
      <c r="B113" s="149"/>
      <c r="C113" s="150" t="s">
        <v>20</v>
      </c>
      <c r="D113" s="132"/>
    </row>
    <row r="114" spans="2:4" ht="12.95" customHeight="1" x14ac:dyDescent="0.25">
      <c r="B114" s="149" t="s">
        <v>159</v>
      </c>
      <c r="C114" s="152" t="str">
        <f>VLOOKUP($B103,$B$202:$C$211,2,FALSE)</f>
        <v>[ ]</v>
      </c>
      <c r="D114" s="132"/>
    </row>
    <row r="115" spans="2:4" ht="12.95" customHeight="1" x14ac:dyDescent="0.25">
      <c r="B115" s="149"/>
      <c r="C115" s="85" t="s">
        <v>21</v>
      </c>
      <c r="D115" s="132"/>
    </row>
    <row r="116" spans="2:4" ht="12.95" customHeight="1" x14ac:dyDescent="0.25">
      <c r="B116" s="149" t="s">
        <v>160</v>
      </c>
      <c r="C116" s="152" t="str">
        <f>VLOOKUP($B103,$B$189:$C$198,2,FALSE)</f>
        <v>[ ]</v>
      </c>
      <c r="D116" s="132"/>
    </row>
    <row r="117" spans="2:4" ht="12.95" customHeight="1" x14ac:dyDescent="0.25">
      <c r="B117" s="149"/>
      <c r="C117" s="150" t="s">
        <v>19</v>
      </c>
      <c r="D117" s="132"/>
    </row>
    <row r="118" spans="2:4" ht="12.95" customHeight="1" x14ac:dyDescent="0.25">
      <c r="B118" s="153" t="s">
        <v>48</v>
      </c>
      <c r="C118" s="156">
        <f>IFERROR(C112*MAX((C114-C116),0),0)</f>
        <v>0</v>
      </c>
      <c r="D118" s="132"/>
    </row>
    <row r="119" spans="2:4" ht="12.95" customHeight="1" x14ac:dyDescent="0.25">
      <c r="B119" s="148" t="str">
        <f>'Ex. Company A+B Data and Result'!$D$21</f>
        <v xml:space="preserve">     Category 8: [ ]</v>
      </c>
      <c r="C119" s="132"/>
      <c r="D119" s="132"/>
    </row>
    <row r="120" spans="2:4" ht="12.95" customHeight="1" x14ac:dyDescent="0.25">
      <c r="B120" s="149" t="s">
        <v>122</v>
      </c>
      <c r="C120" s="92">
        <f>'Ex. Company A+B Data and Result'!$F$12</f>
        <v>14600000000</v>
      </c>
      <c r="D120" s="132"/>
    </row>
    <row r="121" spans="2:4" ht="12.95" customHeight="1" x14ac:dyDescent="0.25">
      <c r="B121" s="149"/>
      <c r="C121" s="150" t="s">
        <v>20</v>
      </c>
      <c r="D121" s="132"/>
    </row>
    <row r="122" spans="2:4" ht="12.95" customHeight="1" x14ac:dyDescent="0.25">
      <c r="B122" s="149" t="s">
        <v>155</v>
      </c>
      <c r="C122" s="145" t="str">
        <f>VLOOKUP($B119,$B$176:$C$185,2,FALSE)</f>
        <v>[ ]</v>
      </c>
      <c r="D122" s="132"/>
    </row>
    <row r="123" spans="2:4" ht="12.95" customHeight="1" x14ac:dyDescent="0.25">
      <c r="B123" s="149"/>
      <c r="C123" s="151" t="s">
        <v>19</v>
      </c>
      <c r="D123" s="132"/>
    </row>
    <row r="124" spans="2:4" ht="12.95" customHeight="1" x14ac:dyDescent="0.25">
      <c r="B124" s="149" t="s">
        <v>156</v>
      </c>
      <c r="C124" s="92" t="e">
        <f>C120*C122</f>
        <v>#VALUE!</v>
      </c>
      <c r="D124" s="132"/>
    </row>
    <row r="125" spans="2:4" ht="12.95" customHeight="1" x14ac:dyDescent="0.25">
      <c r="B125" s="149"/>
      <c r="C125" s="150" t="s">
        <v>18</v>
      </c>
      <c r="D125" s="132"/>
    </row>
    <row r="126" spans="2:4" ht="12.95" customHeight="1" x14ac:dyDescent="0.25">
      <c r="B126" s="149" t="s">
        <v>157</v>
      </c>
      <c r="C126" s="152" t="str">
        <f>VLOOKUP($B119,$B$189:$C$198,2,FALSE)</f>
        <v>[ ]</v>
      </c>
      <c r="D126" s="132"/>
    </row>
    <row r="127" spans="2:4" ht="12.95" customHeight="1" x14ac:dyDescent="0.25">
      <c r="B127" s="149"/>
      <c r="C127" s="150" t="s">
        <v>19</v>
      </c>
      <c r="D127" s="132"/>
    </row>
    <row r="128" spans="2:4" ht="12.95" customHeight="1" x14ac:dyDescent="0.25">
      <c r="B128" s="149" t="s">
        <v>158</v>
      </c>
      <c r="C128" s="90">
        <f>IFERROR(C124/C126,0)</f>
        <v>0</v>
      </c>
      <c r="D128" s="132"/>
    </row>
    <row r="129" spans="2:4" ht="12.95" customHeight="1" x14ac:dyDescent="0.25">
      <c r="B129" s="149"/>
      <c r="C129" s="150" t="s">
        <v>20</v>
      </c>
      <c r="D129" s="132"/>
    </row>
    <row r="130" spans="2:4" ht="12.95" customHeight="1" x14ac:dyDescent="0.25">
      <c r="B130" s="149" t="s">
        <v>159</v>
      </c>
      <c r="C130" s="152" t="str">
        <f>VLOOKUP($B119,$B$202:$C$211,2,FALSE)</f>
        <v>[ ]</v>
      </c>
      <c r="D130" s="132"/>
    </row>
    <row r="131" spans="2:4" ht="12.95" customHeight="1" x14ac:dyDescent="0.25">
      <c r="B131" s="149"/>
      <c r="C131" s="85" t="s">
        <v>21</v>
      </c>
      <c r="D131" s="132"/>
    </row>
    <row r="132" spans="2:4" ht="12.95" customHeight="1" x14ac:dyDescent="0.25">
      <c r="B132" s="149" t="s">
        <v>160</v>
      </c>
      <c r="C132" s="152" t="str">
        <f>VLOOKUP($B119,$B$189:$C$198,2,FALSE)</f>
        <v>[ ]</v>
      </c>
      <c r="D132" s="132"/>
    </row>
    <row r="133" spans="2:4" ht="12.95" customHeight="1" x14ac:dyDescent="0.25">
      <c r="B133" s="149"/>
      <c r="C133" s="150" t="s">
        <v>19</v>
      </c>
      <c r="D133" s="132"/>
    </row>
    <row r="134" spans="2:4" ht="12.95" customHeight="1" x14ac:dyDescent="0.25">
      <c r="B134" s="153" t="s">
        <v>48</v>
      </c>
      <c r="C134" s="156">
        <f>IFERROR(C128*MAX((C130-C132),0),0)</f>
        <v>0</v>
      </c>
      <c r="D134" s="132"/>
    </row>
    <row r="135" spans="2:4" ht="12.95" customHeight="1" x14ac:dyDescent="0.25">
      <c r="B135" s="148" t="str">
        <f>'Ex. Company A+B Data and Result'!$D$22</f>
        <v xml:space="preserve">     Category 9: [ ]</v>
      </c>
      <c r="C135" s="132"/>
      <c r="D135" s="132"/>
    </row>
    <row r="136" spans="2:4" ht="12.95" customHeight="1" x14ac:dyDescent="0.25">
      <c r="B136" s="149" t="s">
        <v>122</v>
      </c>
      <c r="C136" s="92">
        <f>'Ex. Company A+B Data and Result'!$F$12</f>
        <v>14600000000</v>
      </c>
      <c r="D136" s="132"/>
    </row>
    <row r="137" spans="2:4" ht="12.95" customHeight="1" x14ac:dyDescent="0.25">
      <c r="B137" s="149"/>
      <c r="C137" s="150" t="s">
        <v>20</v>
      </c>
      <c r="D137" s="132"/>
    </row>
    <row r="138" spans="2:4" ht="12.95" customHeight="1" x14ac:dyDescent="0.25">
      <c r="B138" s="149" t="s">
        <v>155</v>
      </c>
      <c r="C138" s="145" t="str">
        <f>VLOOKUP($B135,$B$176:$C$185,2,FALSE)</f>
        <v>[ ]</v>
      </c>
      <c r="D138" s="132"/>
    </row>
    <row r="139" spans="2:4" ht="12.95" customHeight="1" x14ac:dyDescent="0.25">
      <c r="B139" s="149"/>
      <c r="C139" s="151" t="s">
        <v>19</v>
      </c>
      <c r="D139" s="132"/>
    </row>
    <row r="140" spans="2:4" ht="12.95" customHeight="1" x14ac:dyDescent="0.25">
      <c r="B140" s="149" t="s">
        <v>156</v>
      </c>
      <c r="C140" s="92" t="e">
        <f>C136*C138</f>
        <v>#VALUE!</v>
      </c>
      <c r="D140" s="132"/>
    </row>
    <row r="141" spans="2:4" ht="12.95" customHeight="1" x14ac:dyDescent="0.25">
      <c r="B141" s="149"/>
      <c r="C141" s="150" t="s">
        <v>18</v>
      </c>
      <c r="D141" s="132"/>
    </row>
    <row r="142" spans="2:4" ht="12.95" customHeight="1" x14ac:dyDescent="0.25">
      <c r="B142" s="149" t="s">
        <v>157</v>
      </c>
      <c r="C142" s="152" t="str">
        <f>VLOOKUP($B135,$B$189:$C$198,2,FALSE)</f>
        <v>[ ]</v>
      </c>
      <c r="D142" s="132"/>
    </row>
    <row r="143" spans="2:4" ht="12.95" customHeight="1" x14ac:dyDescent="0.25">
      <c r="B143" s="149"/>
      <c r="C143" s="150" t="s">
        <v>19</v>
      </c>
      <c r="D143" s="132"/>
    </row>
    <row r="144" spans="2:4" ht="12.95" customHeight="1" x14ac:dyDescent="0.25">
      <c r="B144" s="149" t="s">
        <v>158</v>
      </c>
      <c r="C144" s="90">
        <f>IFERROR(C140/C142,0)</f>
        <v>0</v>
      </c>
      <c r="D144" s="132"/>
    </row>
    <row r="145" spans="2:4" ht="12.95" customHeight="1" x14ac:dyDescent="0.25">
      <c r="B145" s="149"/>
      <c r="C145" s="150" t="s">
        <v>20</v>
      </c>
      <c r="D145" s="132"/>
    </row>
    <row r="146" spans="2:4" ht="12.95" customHeight="1" x14ac:dyDescent="0.25">
      <c r="B146" s="149" t="s">
        <v>159</v>
      </c>
      <c r="C146" s="152" t="str">
        <f>VLOOKUP($B135,$B$202:$C$211,2,FALSE)</f>
        <v>[ ]</v>
      </c>
      <c r="D146" s="132"/>
    </row>
    <row r="147" spans="2:4" ht="12.95" customHeight="1" x14ac:dyDescent="0.25">
      <c r="B147" s="149"/>
      <c r="C147" s="85" t="s">
        <v>21</v>
      </c>
      <c r="D147" s="132"/>
    </row>
    <row r="148" spans="2:4" ht="12.95" customHeight="1" x14ac:dyDescent="0.25">
      <c r="B148" s="149" t="s">
        <v>160</v>
      </c>
      <c r="C148" s="152" t="str">
        <f>VLOOKUP($B135,$B$189:$C$198,2,FALSE)</f>
        <v>[ ]</v>
      </c>
      <c r="D148" s="132"/>
    </row>
    <row r="149" spans="2:4" ht="12.95" customHeight="1" x14ac:dyDescent="0.25">
      <c r="B149" s="149"/>
      <c r="C149" s="150" t="s">
        <v>19</v>
      </c>
      <c r="D149" s="132"/>
    </row>
    <row r="150" spans="2:4" ht="12.95" customHeight="1" x14ac:dyDescent="0.25">
      <c r="B150" s="153" t="s">
        <v>48</v>
      </c>
      <c r="C150" s="156">
        <f>IFERROR(C144*MAX((C146-C148),0),0)</f>
        <v>0</v>
      </c>
      <c r="D150" s="132"/>
    </row>
    <row r="151" spans="2:4" ht="12.95" customHeight="1" x14ac:dyDescent="0.25">
      <c r="B151" s="148" t="str">
        <f>'Ex. Company A+B Data and Result'!$D$23</f>
        <v xml:space="preserve">     Category 10: [ ]</v>
      </c>
      <c r="C151" s="132"/>
      <c r="D151" s="132"/>
    </row>
    <row r="152" spans="2:4" ht="12.95" customHeight="1" x14ac:dyDescent="0.25">
      <c r="B152" s="149" t="s">
        <v>122</v>
      </c>
      <c r="C152" s="92">
        <f>'Ex. Company A+B Data and Result'!$F$12</f>
        <v>14600000000</v>
      </c>
      <c r="D152" s="132"/>
    </row>
    <row r="153" spans="2:4" ht="12.95" customHeight="1" x14ac:dyDescent="0.25">
      <c r="B153" s="149"/>
      <c r="C153" s="150" t="s">
        <v>20</v>
      </c>
      <c r="D153" s="132"/>
    </row>
    <row r="154" spans="2:4" ht="12.95" customHeight="1" x14ac:dyDescent="0.25">
      <c r="B154" s="149" t="s">
        <v>155</v>
      </c>
      <c r="C154" s="145" t="str">
        <f>VLOOKUP($B151,$B$176:$C$185,2,FALSE)</f>
        <v>[ ]</v>
      </c>
      <c r="D154" s="132"/>
    </row>
    <row r="155" spans="2:4" ht="12.95" customHeight="1" x14ac:dyDescent="0.25">
      <c r="B155" s="149"/>
      <c r="C155" s="151" t="s">
        <v>19</v>
      </c>
      <c r="D155" s="132"/>
    </row>
    <row r="156" spans="2:4" ht="12.95" customHeight="1" x14ac:dyDescent="0.25">
      <c r="B156" s="149" t="s">
        <v>156</v>
      </c>
      <c r="C156" s="92" t="e">
        <f>C152*C154</f>
        <v>#VALUE!</v>
      </c>
      <c r="D156" s="132"/>
    </row>
    <row r="157" spans="2:4" ht="12.95" customHeight="1" x14ac:dyDescent="0.25">
      <c r="B157" s="149"/>
      <c r="C157" s="150" t="s">
        <v>18</v>
      </c>
      <c r="D157" s="132"/>
    </row>
    <row r="158" spans="2:4" ht="12.95" customHeight="1" x14ac:dyDescent="0.25">
      <c r="B158" s="149" t="s">
        <v>157</v>
      </c>
      <c r="C158" s="152" t="str">
        <f>VLOOKUP($B151,$B$189:$C$198,2,FALSE)</f>
        <v>[ ]</v>
      </c>
      <c r="D158" s="132"/>
    </row>
    <row r="159" spans="2:4" ht="12.95" customHeight="1" x14ac:dyDescent="0.25">
      <c r="B159" s="149"/>
      <c r="C159" s="150" t="s">
        <v>19</v>
      </c>
      <c r="D159" s="132"/>
    </row>
    <row r="160" spans="2:4" ht="12.95" customHeight="1" x14ac:dyDescent="0.25">
      <c r="B160" s="149" t="s">
        <v>158</v>
      </c>
      <c r="C160" s="90">
        <f>IFERROR(C156/C158,0)</f>
        <v>0</v>
      </c>
      <c r="D160" s="132"/>
    </row>
    <row r="161" spans="2:4" ht="12.95" customHeight="1" x14ac:dyDescent="0.25">
      <c r="B161" s="149"/>
      <c r="C161" s="150" t="s">
        <v>20</v>
      </c>
      <c r="D161" s="132"/>
    </row>
    <row r="162" spans="2:4" ht="12.95" customHeight="1" x14ac:dyDescent="0.25">
      <c r="B162" s="149" t="s">
        <v>159</v>
      </c>
      <c r="C162" s="152" t="str">
        <f>VLOOKUP($B151,$B$202:$C$211,2,FALSE)</f>
        <v>[ ]</v>
      </c>
      <c r="D162" s="132"/>
    </row>
    <row r="163" spans="2:4" ht="12.95" customHeight="1" x14ac:dyDescent="0.25">
      <c r="B163" s="149"/>
      <c r="C163" s="85" t="s">
        <v>21</v>
      </c>
      <c r="D163" s="132"/>
    </row>
    <row r="164" spans="2:4" ht="12.95" customHeight="1" x14ac:dyDescent="0.25">
      <c r="B164" s="149" t="s">
        <v>160</v>
      </c>
      <c r="C164" s="152" t="str">
        <f>VLOOKUP($B151,$B$189:$C$198,2,FALSE)</f>
        <v>[ ]</v>
      </c>
      <c r="D164" s="132"/>
    </row>
    <row r="165" spans="2:4" ht="12.95" customHeight="1" x14ac:dyDescent="0.25">
      <c r="B165" s="149"/>
      <c r="C165" s="150" t="s">
        <v>19</v>
      </c>
      <c r="D165" s="132"/>
    </row>
    <row r="166" spans="2:4" ht="12.95" customHeight="1" x14ac:dyDescent="0.25">
      <c r="B166" s="153" t="s">
        <v>48</v>
      </c>
      <c r="C166" s="156">
        <f>IFERROR(C160*MAX((C162-C164),0),0)</f>
        <v>0</v>
      </c>
      <c r="D166" s="132"/>
    </row>
    <row r="167" spans="2:4" ht="12.95" customHeight="1" x14ac:dyDescent="0.25">
      <c r="B167" s="132"/>
      <c r="C167" s="132"/>
      <c r="D167" s="132"/>
    </row>
    <row r="168" spans="2:4" ht="12.95" customHeight="1" x14ac:dyDescent="0.25">
      <c r="B168" s="153" t="s">
        <v>67</v>
      </c>
      <c r="C168" s="156">
        <f>+C22+C38+C54+C70+C86+C102+C118+C134+C150+C166</f>
        <v>0</v>
      </c>
      <c r="D168" s="132"/>
    </row>
    <row r="169" spans="2:4" ht="12.95" customHeight="1" x14ac:dyDescent="0.25">
      <c r="B169" s="132"/>
      <c r="C169" s="132"/>
      <c r="D169" s="132"/>
    </row>
    <row r="170" spans="2:4" ht="12.95" customHeight="1" x14ac:dyDescent="0.25">
      <c r="B170" s="157"/>
      <c r="C170" s="157"/>
      <c r="D170" s="132"/>
    </row>
    <row r="171" spans="2:4" ht="12.95" customHeight="1" x14ac:dyDescent="0.25">
      <c r="B171" s="132"/>
      <c r="C171" s="132"/>
      <c r="D171" s="132"/>
    </row>
    <row r="172" spans="2:4" ht="12.95" customHeight="1" x14ac:dyDescent="0.25">
      <c r="B172" s="73" t="s">
        <v>187</v>
      </c>
      <c r="C172" s="73"/>
      <c r="D172" s="132"/>
    </row>
    <row r="173" spans="2:4" ht="12.95" customHeight="1" x14ac:dyDescent="0.25">
      <c r="B173" s="74" t="s">
        <v>10</v>
      </c>
      <c r="C173" s="74" t="s">
        <v>12</v>
      </c>
      <c r="D173" s="132"/>
    </row>
    <row r="174" spans="2:4" ht="12.95" customHeight="1" x14ac:dyDescent="0.25">
      <c r="B174" s="129" t="s">
        <v>161</v>
      </c>
      <c r="C174" s="85"/>
      <c r="D174" s="132"/>
    </row>
    <row r="175" spans="2:4" ht="12.95" customHeight="1" x14ac:dyDescent="0.25">
      <c r="B175" s="147" t="s">
        <v>162</v>
      </c>
      <c r="C175" s="85"/>
      <c r="D175" s="132"/>
    </row>
    <row r="176" spans="2:4" ht="12.95" customHeight="1" x14ac:dyDescent="0.25">
      <c r="B176" s="130" t="str">
        <f>'Ex. Company A+B Data and Result'!D14</f>
        <v xml:space="preserve">     Category 1: Cereal</v>
      </c>
      <c r="C176" s="145">
        <f>'Ex. Company A+B Data and Result'!F14</f>
        <v>0.22599999999999998</v>
      </c>
      <c r="D176" s="132"/>
    </row>
    <row r="177" spans="2:4" ht="12.95" customHeight="1" x14ac:dyDescent="0.25">
      <c r="B177" s="130" t="str">
        <f>'Ex. Company A+B Data and Result'!D15</f>
        <v xml:space="preserve">     Category 2: Breakfast</v>
      </c>
      <c r="C177" s="145">
        <f>'Ex. Company A+B Data and Result'!F15</f>
        <v>0.10349999999999999</v>
      </c>
      <c r="D177" s="132"/>
    </row>
    <row r="178" spans="2:4" ht="12.95" customHeight="1" x14ac:dyDescent="0.25">
      <c r="B178" s="130" t="str">
        <f>'Ex. Company A+B Data and Result'!D16</f>
        <v xml:space="preserve">     Category 3: Snacks</v>
      </c>
      <c r="C178" s="145">
        <f>'Ex. Company A+B Data and Result'!F16</f>
        <v>0.11699999999999999</v>
      </c>
      <c r="D178" s="132"/>
    </row>
    <row r="179" spans="2:4" ht="12.95" customHeight="1" x14ac:dyDescent="0.25">
      <c r="B179" s="130" t="str">
        <f>'Ex. Company A+B Data and Result'!D17</f>
        <v xml:space="preserve">     Category 4: [ ]</v>
      </c>
      <c r="C179" s="145" t="str">
        <f>'Ex. Company A+B Data and Result'!F17</f>
        <v>[ ]</v>
      </c>
      <c r="D179" s="132"/>
    </row>
    <row r="180" spans="2:4" ht="12.95" customHeight="1" x14ac:dyDescent="0.25">
      <c r="B180" s="130" t="str">
        <f>'Ex. Company A+B Data and Result'!D18</f>
        <v xml:space="preserve">     Category 5: [ ]</v>
      </c>
      <c r="C180" s="145" t="str">
        <f>'Ex. Company A+B Data and Result'!F18</f>
        <v>[ ]</v>
      </c>
      <c r="D180" s="132"/>
    </row>
    <row r="181" spans="2:4" ht="12.95" customHeight="1" x14ac:dyDescent="0.25">
      <c r="B181" s="130" t="str">
        <f>'Ex. Company A+B Data and Result'!D19</f>
        <v xml:space="preserve">     Category 6: [ ]</v>
      </c>
      <c r="C181" s="145" t="str">
        <f>'Ex. Company A+B Data and Result'!F19</f>
        <v>[ ]</v>
      </c>
      <c r="D181" s="132"/>
    </row>
    <row r="182" spans="2:4" ht="12.95" customHeight="1" x14ac:dyDescent="0.25">
      <c r="B182" s="130" t="str">
        <f>'Ex. Company A+B Data and Result'!D20</f>
        <v xml:space="preserve">     Category 7: [ ]</v>
      </c>
      <c r="C182" s="145" t="str">
        <f>'Ex. Company A+B Data and Result'!F20</f>
        <v>[ ]</v>
      </c>
      <c r="D182" s="132"/>
    </row>
    <row r="183" spans="2:4" ht="12.95" customHeight="1" x14ac:dyDescent="0.25">
      <c r="B183" s="130" t="str">
        <f>'Ex. Company A+B Data and Result'!D21</f>
        <v xml:space="preserve">     Category 8: [ ]</v>
      </c>
      <c r="C183" s="145" t="str">
        <f>'Ex. Company A+B Data and Result'!F21</f>
        <v>[ ]</v>
      </c>
      <c r="D183" s="132"/>
    </row>
    <row r="184" spans="2:4" ht="12.95" customHeight="1" x14ac:dyDescent="0.25">
      <c r="B184" s="130" t="str">
        <f>'Ex. Company A+B Data and Result'!D22</f>
        <v xml:space="preserve">     Category 9: [ ]</v>
      </c>
      <c r="C184" s="145" t="str">
        <f>'Ex. Company A+B Data and Result'!F22</f>
        <v>[ ]</v>
      </c>
      <c r="D184" s="132"/>
    </row>
    <row r="185" spans="2:4" ht="12.95" customHeight="1" x14ac:dyDescent="0.25">
      <c r="B185" s="130" t="str">
        <f>'Ex. Company A+B Data and Result'!D23</f>
        <v xml:space="preserve">     Category 10: [ ]</v>
      </c>
      <c r="C185" s="145" t="str">
        <f>'Ex. Company A+B Data and Result'!F23</f>
        <v>[ ]</v>
      </c>
      <c r="D185" s="132"/>
    </row>
    <row r="186" spans="2:4" ht="12.95" customHeight="1" x14ac:dyDescent="0.25">
      <c r="B186" s="132"/>
      <c r="C186" s="132"/>
      <c r="D186" s="132"/>
    </row>
    <row r="187" spans="2:4" ht="12.95" customHeight="1" x14ac:dyDescent="0.25">
      <c r="B187" s="129" t="s">
        <v>153</v>
      </c>
      <c r="C187" s="85"/>
      <c r="D187" s="132"/>
    </row>
    <row r="188" spans="2:4" ht="12.95" customHeight="1" x14ac:dyDescent="0.25">
      <c r="B188" s="147" t="s">
        <v>154</v>
      </c>
      <c r="C188" s="85"/>
      <c r="D188" s="132"/>
    </row>
    <row r="189" spans="2:4" ht="12.95" customHeight="1" x14ac:dyDescent="0.25">
      <c r="B189" s="131" t="str">
        <f>'Ex. Company A+B Data and Result'!D25</f>
        <v xml:space="preserve">     Category 1: Cereal</v>
      </c>
      <c r="C189" s="86">
        <f>'Ex. Company A+B Data and Result'!F25</f>
        <v>2.15E-3</v>
      </c>
      <c r="D189" s="132"/>
    </row>
    <row r="190" spans="2:4" ht="12.95" customHeight="1" x14ac:dyDescent="0.25">
      <c r="B190" s="131" t="str">
        <f>'Ex. Company A+B Data and Result'!D26</f>
        <v xml:space="preserve">     Category 2: Breakfast</v>
      </c>
      <c r="C190" s="86">
        <f>'Ex. Company A+B Data and Result'!F26</f>
        <v>4.1000000000000003E-3</v>
      </c>
      <c r="D190" s="132"/>
    </row>
    <row r="191" spans="2:4" ht="12.95" customHeight="1" x14ac:dyDescent="0.25">
      <c r="B191" s="131" t="str">
        <f>'Ex. Company A+B Data and Result'!D27</f>
        <v xml:space="preserve">     Category 3: Snacks</v>
      </c>
      <c r="C191" s="86">
        <f>'Ex. Company A+B Data and Result'!F27</f>
        <v>4.0499999999999998E-3</v>
      </c>
      <c r="D191" s="132"/>
    </row>
    <row r="192" spans="2:4" ht="12.95" customHeight="1" x14ac:dyDescent="0.25">
      <c r="B192" s="131" t="str">
        <f>'Ex. Company A+B Data and Result'!D28</f>
        <v xml:space="preserve">     Category 4: [ ]</v>
      </c>
      <c r="C192" s="86" t="str">
        <f>'Ex. Company A+B Data and Result'!F28</f>
        <v>[ ]</v>
      </c>
      <c r="D192" s="132"/>
    </row>
    <row r="193" spans="2:4" ht="12.95" customHeight="1" x14ac:dyDescent="0.25">
      <c r="B193" s="131" t="str">
        <f>'Ex. Company A+B Data and Result'!D29</f>
        <v xml:space="preserve">     Category 5: [ ]</v>
      </c>
      <c r="C193" s="86" t="str">
        <f>'Ex. Company A+B Data and Result'!F29</f>
        <v>[ ]</v>
      </c>
      <c r="D193" s="132"/>
    </row>
    <row r="194" spans="2:4" ht="12.95" customHeight="1" x14ac:dyDescent="0.25">
      <c r="B194" s="131" t="str">
        <f>'Ex. Company A+B Data and Result'!D30</f>
        <v xml:space="preserve">     Category 6: [ ]</v>
      </c>
      <c r="C194" s="86" t="str">
        <f>'Ex. Company A+B Data and Result'!F30</f>
        <v>[ ]</v>
      </c>
      <c r="D194" s="132"/>
    </row>
    <row r="195" spans="2:4" ht="12.95" customHeight="1" x14ac:dyDescent="0.25">
      <c r="B195" s="131" t="str">
        <f>'Ex. Company A+B Data and Result'!D31</f>
        <v xml:space="preserve">     Category 7: [ ]</v>
      </c>
      <c r="C195" s="86" t="str">
        <f>'Ex. Company A+B Data and Result'!F31</f>
        <v>[ ]</v>
      </c>
      <c r="D195" s="132"/>
    </row>
    <row r="196" spans="2:4" ht="12.95" customHeight="1" x14ac:dyDescent="0.25">
      <c r="B196" s="131" t="str">
        <f>'Ex. Company A+B Data and Result'!D32</f>
        <v xml:space="preserve">     Category 8: [ ]</v>
      </c>
      <c r="C196" s="86" t="str">
        <f>'Ex. Company A+B Data and Result'!F32</f>
        <v>[ ]</v>
      </c>
      <c r="D196" s="132"/>
    </row>
    <row r="197" spans="2:4" ht="12.95" customHeight="1" x14ac:dyDescent="0.25">
      <c r="B197" s="131" t="str">
        <f>'Ex. Company A+B Data and Result'!D33</f>
        <v xml:space="preserve">     Category 9: [ ]</v>
      </c>
      <c r="C197" s="86" t="str">
        <f>'Ex. Company A+B Data and Result'!F33</f>
        <v>[ ]</v>
      </c>
      <c r="D197" s="132"/>
    </row>
    <row r="198" spans="2:4" ht="12.95" customHeight="1" x14ac:dyDescent="0.25">
      <c r="B198" s="131" t="str">
        <f>'Ex. Company A+B Data and Result'!D34</f>
        <v xml:space="preserve">     Category 10: [ ]</v>
      </c>
      <c r="C198" s="86" t="str">
        <f>'Ex. Company A+B Data and Result'!F34</f>
        <v>[ ]</v>
      </c>
      <c r="D198" s="132"/>
    </row>
    <row r="199" spans="2:4" ht="12.95" customHeight="1" x14ac:dyDescent="0.25">
      <c r="B199" s="132"/>
      <c r="C199" s="132"/>
      <c r="D199" s="132"/>
    </row>
    <row r="200" spans="2:4" ht="12.95" customHeight="1" x14ac:dyDescent="0.25">
      <c r="B200" s="129" t="s">
        <v>152</v>
      </c>
      <c r="C200" s="85"/>
      <c r="D200" s="132"/>
    </row>
    <row r="201" spans="2:4" ht="12.95" customHeight="1" x14ac:dyDescent="0.25">
      <c r="B201" s="147" t="s">
        <v>154</v>
      </c>
      <c r="C201" s="85"/>
      <c r="D201" s="132"/>
    </row>
    <row r="202" spans="2:4" ht="12.95" customHeight="1" x14ac:dyDescent="0.25">
      <c r="B202" s="131" t="str">
        <f>'Ex. Company A+B Data and Result'!D36</f>
        <v xml:space="preserve">     Category 1: Cereal</v>
      </c>
      <c r="C202" s="86">
        <f>'Ex. Company A+B Data and Result'!F36</f>
        <v>1.9E-3</v>
      </c>
      <c r="D202" s="132"/>
    </row>
    <row r="203" spans="2:4" ht="12.95" customHeight="1" x14ac:dyDescent="0.25">
      <c r="B203" s="131" t="str">
        <f>'Ex. Company A+B Data and Result'!D37</f>
        <v xml:space="preserve">     Category 2: Breakfast</v>
      </c>
      <c r="C203" s="86">
        <f>'Ex. Company A+B Data and Result'!F37</f>
        <v>2.5999999999999999E-3</v>
      </c>
      <c r="D203" s="132"/>
    </row>
    <row r="204" spans="2:4" ht="12.95" customHeight="1" x14ac:dyDescent="0.25">
      <c r="B204" s="131" t="str">
        <f>'Ex. Company A+B Data and Result'!D38</f>
        <v xml:space="preserve">     Category 3: Snacks</v>
      </c>
      <c r="C204" s="86">
        <f>'Ex. Company A+B Data and Result'!F38</f>
        <v>2.7000000000000001E-3</v>
      </c>
      <c r="D204" s="132"/>
    </row>
    <row r="205" spans="2:4" ht="12.95" customHeight="1" x14ac:dyDescent="0.25">
      <c r="B205" s="131" t="str">
        <f>'Ex. Company A+B Data and Result'!D39</f>
        <v xml:space="preserve">     Category 4: [ ]</v>
      </c>
      <c r="C205" s="86" t="str">
        <f>'Ex. Company A+B Data and Result'!F39</f>
        <v>[ ]</v>
      </c>
      <c r="D205" s="132"/>
    </row>
    <row r="206" spans="2:4" ht="12.95" customHeight="1" x14ac:dyDescent="0.25">
      <c r="B206" s="131" t="str">
        <f>'Ex. Company A+B Data and Result'!D40</f>
        <v xml:space="preserve">     Category 5: [ ]</v>
      </c>
      <c r="C206" s="86" t="str">
        <f>'Ex. Company A+B Data and Result'!F40</f>
        <v>[ ]</v>
      </c>
      <c r="D206" s="132"/>
    </row>
    <row r="207" spans="2:4" ht="12.95" customHeight="1" x14ac:dyDescent="0.25">
      <c r="B207" s="131" t="str">
        <f>'Ex. Company A+B Data and Result'!D41</f>
        <v xml:space="preserve">     Category 6: [ ]</v>
      </c>
      <c r="C207" s="86" t="str">
        <f>'Ex. Company A+B Data and Result'!F41</f>
        <v>[ ]</v>
      </c>
      <c r="D207" s="132"/>
    </row>
    <row r="208" spans="2:4" ht="12.95" customHeight="1" x14ac:dyDescent="0.25">
      <c r="B208" s="131" t="str">
        <f>'Ex. Company A+B Data and Result'!D42</f>
        <v xml:space="preserve">     Category 7: [ ]</v>
      </c>
      <c r="C208" s="86" t="str">
        <f>'Ex. Company A+B Data and Result'!F42</f>
        <v>[ ]</v>
      </c>
      <c r="D208" s="132"/>
    </row>
    <row r="209" spans="2:4" ht="12.95" customHeight="1" x14ac:dyDescent="0.25">
      <c r="B209" s="131" t="str">
        <f>'Ex. Company A+B Data and Result'!D43</f>
        <v xml:space="preserve">     Category 8: [ ]</v>
      </c>
      <c r="C209" s="86" t="str">
        <f>'Ex. Company A+B Data and Result'!F43</f>
        <v>[ ]</v>
      </c>
      <c r="D209" s="132"/>
    </row>
    <row r="210" spans="2:4" ht="12.95" customHeight="1" x14ac:dyDescent="0.25">
      <c r="B210" s="131" t="str">
        <f>'Ex. Company A+B Data and Result'!D44</f>
        <v xml:space="preserve">     Category 9: [ ]</v>
      </c>
      <c r="C210" s="86" t="str">
        <f>'Ex. Company A+B Data and Result'!F44</f>
        <v>[ ]</v>
      </c>
      <c r="D210" s="132"/>
    </row>
    <row r="211" spans="2:4" ht="12.95" customHeight="1" x14ac:dyDescent="0.25">
      <c r="B211" s="131" t="str">
        <f>'Ex. Company A+B Data and Result'!D45</f>
        <v xml:space="preserve">     Category 10: [ ]</v>
      </c>
      <c r="C211" s="86" t="str">
        <f>'Ex. Company A+B Data and Result'!F45</f>
        <v>[ ]</v>
      </c>
      <c r="D211" s="132"/>
    </row>
    <row r="212" spans="2:4" ht="12.95" customHeight="1" x14ac:dyDescent="0.25">
      <c r="B212" s="132"/>
      <c r="C212" s="132"/>
      <c r="D212" s="132"/>
    </row>
    <row r="213" spans="2:4" ht="12.95" customHeight="1" x14ac:dyDescent="0.25">
      <c r="B213" s="132"/>
      <c r="C213" s="132"/>
      <c r="D213" s="132"/>
    </row>
    <row r="214" spans="2:4" ht="12.95" customHeight="1" x14ac:dyDescent="0.25">
      <c r="B214" s="132"/>
      <c r="C214" s="132"/>
      <c r="D214" s="132"/>
    </row>
    <row r="215" spans="2:4" ht="12.95" customHeight="1" x14ac:dyDescent="0.25">
      <c r="B215" s="132"/>
      <c r="C215" s="132"/>
      <c r="D215" s="132"/>
    </row>
    <row r="216" spans="2:4" ht="12.95" customHeight="1" x14ac:dyDescent="0.25">
      <c r="B216" s="132"/>
      <c r="C216" s="132"/>
      <c r="D216" s="132"/>
    </row>
    <row r="217" spans="2:4" ht="12.95" customHeight="1" x14ac:dyDescent="0.25">
      <c r="B217" s="132"/>
      <c r="C217" s="132"/>
      <c r="D217" s="132"/>
    </row>
    <row r="218" spans="2:4" ht="12.95" customHeight="1" x14ac:dyDescent="0.25">
      <c r="B218" s="132"/>
      <c r="C218" s="132"/>
      <c r="D218" s="132"/>
    </row>
    <row r="219" spans="2:4" ht="12.95" customHeight="1" x14ac:dyDescent="0.25">
      <c r="B219" s="132"/>
      <c r="C219" s="132"/>
      <c r="D219" s="132"/>
    </row>
    <row r="220" spans="2:4" ht="12.95" customHeight="1" x14ac:dyDescent="0.25">
      <c r="B220" s="132"/>
      <c r="C220" s="132"/>
      <c r="D220" s="132"/>
    </row>
    <row r="221" spans="2:4" ht="12.95" customHeight="1" x14ac:dyDescent="0.25">
      <c r="B221" s="132"/>
      <c r="C221" s="132"/>
      <c r="D221" s="132"/>
    </row>
    <row r="222" spans="2:4" ht="12.95" customHeight="1" x14ac:dyDescent="0.25">
      <c r="B222" s="132"/>
      <c r="C222" s="132"/>
      <c r="D222" s="132"/>
    </row>
    <row r="223" spans="2:4" ht="12.95" customHeight="1" x14ac:dyDescent="0.25">
      <c r="B223" s="132"/>
      <c r="C223" s="132"/>
      <c r="D223" s="132"/>
    </row>
    <row r="224" spans="2:4" ht="12.95" customHeight="1" x14ac:dyDescent="0.25">
      <c r="B224" s="132"/>
      <c r="C224" s="132"/>
      <c r="D224" s="132"/>
    </row>
    <row r="225" spans="2:4" ht="12.95" customHeight="1" x14ac:dyDescent="0.25">
      <c r="B225" s="132"/>
      <c r="C225" s="132"/>
      <c r="D225" s="132"/>
    </row>
    <row r="226" spans="2:4" ht="12.95" customHeight="1" x14ac:dyDescent="0.25">
      <c r="B226" s="132"/>
      <c r="C226" s="132"/>
      <c r="D226" s="132"/>
    </row>
    <row r="227" spans="2:4" ht="12.95" customHeight="1" x14ac:dyDescent="0.25">
      <c r="B227" s="132"/>
      <c r="C227" s="132"/>
      <c r="D227" s="132"/>
    </row>
    <row r="228" spans="2:4" ht="12.95" customHeight="1" x14ac:dyDescent="0.25">
      <c r="B228" s="132"/>
      <c r="C228" s="132"/>
      <c r="D228" s="132"/>
    </row>
    <row r="229" spans="2:4" ht="12.95" customHeight="1" x14ac:dyDescent="0.25">
      <c r="B229" s="132"/>
      <c r="C229" s="132"/>
      <c r="D229" s="132"/>
    </row>
    <row r="230" spans="2:4" ht="12.95" customHeight="1" x14ac:dyDescent="0.25">
      <c r="B230" s="132"/>
      <c r="C230" s="132"/>
      <c r="D230" s="132"/>
    </row>
    <row r="231" spans="2:4" ht="12.95" customHeight="1" x14ac:dyDescent="0.25">
      <c r="B231" s="132"/>
      <c r="C231" s="132"/>
      <c r="D231" s="132"/>
    </row>
    <row r="232" spans="2:4" ht="12.95" customHeight="1" x14ac:dyDescent="0.25">
      <c r="B232" s="132"/>
      <c r="C232" s="132"/>
      <c r="D232" s="132"/>
    </row>
    <row r="233" spans="2:4" ht="12.95" customHeight="1" x14ac:dyDescent="0.25">
      <c r="B233" s="132"/>
      <c r="C233" s="132"/>
      <c r="D233" s="132"/>
    </row>
    <row r="234" spans="2:4" ht="12.95" customHeight="1" x14ac:dyDescent="0.25">
      <c r="B234" s="132"/>
      <c r="C234" s="132"/>
      <c r="D234" s="132"/>
    </row>
    <row r="235" spans="2:4" ht="12.95" customHeight="1" x14ac:dyDescent="0.25">
      <c r="B235" s="132"/>
      <c r="C235" s="132"/>
      <c r="D235" s="132"/>
    </row>
    <row r="236" spans="2:4" ht="12.95" customHeight="1" x14ac:dyDescent="0.25">
      <c r="B236" s="132"/>
      <c r="C236" s="132"/>
      <c r="D236" s="132"/>
    </row>
    <row r="237" spans="2:4" ht="12.95" customHeight="1" x14ac:dyDescent="0.25">
      <c r="B237" s="132"/>
      <c r="C237" s="132"/>
      <c r="D237" s="132"/>
    </row>
    <row r="238" spans="2:4" ht="12.95" customHeight="1" x14ac:dyDescent="0.25">
      <c r="B238" s="132"/>
      <c r="C238" s="132"/>
      <c r="D238" s="132"/>
    </row>
    <row r="239" spans="2:4" ht="12.95" customHeight="1" x14ac:dyDescent="0.25">
      <c r="B239" s="132"/>
      <c r="C239" s="132"/>
      <c r="D239" s="132"/>
    </row>
    <row r="240" spans="2:4" ht="12.95" customHeight="1" x14ac:dyDescent="0.25">
      <c r="B240" s="132"/>
      <c r="C240" s="132"/>
      <c r="D240" s="132"/>
    </row>
    <row r="241" spans="2:4" ht="12.95" customHeight="1" x14ac:dyDescent="0.25">
      <c r="B241" s="132"/>
      <c r="C241" s="132"/>
      <c r="D241" s="132"/>
    </row>
    <row r="242" spans="2:4" ht="12.95" customHeight="1" x14ac:dyDescent="0.25">
      <c r="B242" s="132"/>
      <c r="C242" s="132"/>
      <c r="D242" s="132"/>
    </row>
    <row r="243" spans="2:4" ht="12.95" customHeight="1" x14ac:dyDescent="0.25">
      <c r="B243" s="132"/>
      <c r="C243" s="132"/>
      <c r="D243" s="132"/>
    </row>
    <row r="244" spans="2:4" ht="12.95" customHeight="1" x14ac:dyDescent="0.25">
      <c r="B244" s="132"/>
      <c r="C244" s="132"/>
      <c r="D244" s="132"/>
    </row>
    <row r="245" spans="2:4" ht="12.95" customHeight="1" x14ac:dyDescent="0.25">
      <c r="B245" s="132"/>
      <c r="C245" s="132"/>
      <c r="D245" s="132"/>
    </row>
    <row r="246" spans="2:4" x14ac:dyDescent="0.25">
      <c r="B246" s="132"/>
      <c r="C246" s="132"/>
      <c r="D246" s="132"/>
    </row>
    <row r="247" spans="2:4" x14ac:dyDescent="0.25">
      <c r="B247" s="132"/>
      <c r="C247" s="132"/>
      <c r="D247" s="132"/>
    </row>
    <row r="248" spans="2:4" x14ac:dyDescent="0.25">
      <c r="B248" s="132"/>
      <c r="C248" s="132"/>
      <c r="D248" s="132"/>
    </row>
    <row r="249" spans="2:4" x14ac:dyDescent="0.25">
      <c r="B249" s="132"/>
      <c r="C249" s="132"/>
      <c r="D249" s="132"/>
    </row>
    <row r="250" spans="2:4" x14ac:dyDescent="0.25">
      <c r="B250" s="132"/>
      <c r="C250" s="132"/>
      <c r="D250" s="132"/>
    </row>
    <row r="251" spans="2:4" x14ac:dyDescent="0.25">
      <c r="B251" s="132"/>
      <c r="C251" s="132"/>
      <c r="D251" s="132"/>
    </row>
    <row r="252" spans="2:4" x14ac:dyDescent="0.25">
      <c r="B252" s="132"/>
      <c r="C252" s="132"/>
      <c r="D252" s="132"/>
    </row>
    <row r="253" spans="2:4" x14ac:dyDescent="0.25">
      <c r="B253" s="132"/>
      <c r="C253" s="132"/>
      <c r="D253" s="132"/>
    </row>
    <row r="254" spans="2:4" x14ac:dyDescent="0.25">
      <c r="B254" s="132"/>
      <c r="C254" s="132"/>
      <c r="D254" s="132"/>
    </row>
    <row r="255" spans="2:4" x14ac:dyDescent="0.25">
      <c r="B255" s="132"/>
      <c r="C255" s="132"/>
      <c r="D255" s="132"/>
    </row>
    <row r="256" spans="2:4" x14ac:dyDescent="0.25">
      <c r="B256" s="132"/>
      <c r="C256" s="132"/>
      <c r="D256" s="132"/>
    </row>
    <row r="257" spans="2:4" x14ac:dyDescent="0.25">
      <c r="B257" s="132"/>
      <c r="C257" s="132"/>
      <c r="D257" s="132"/>
    </row>
    <row r="258" spans="2:4" x14ac:dyDescent="0.25">
      <c r="B258" s="132"/>
      <c r="C258" s="132"/>
      <c r="D258" s="132"/>
    </row>
    <row r="259" spans="2:4" x14ac:dyDescent="0.25">
      <c r="B259" s="132"/>
      <c r="C259" s="132"/>
      <c r="D259" s="132"/>
    </row>
    <row r="260" spans="2:4" x14ac:dyDescent="0.25">
      <c r="B260" s="132"/>
      <c r="C260" s="132"/>
      <c r="D260" s="132"/>
    </row>
    <row r="261" spans="2:4" x14ac:dyDescent="0.25">
      <c r="B261" s="132"/>
      <c r="C261" s="132"/>
      <c r="D261" s="132"/>
    </row>
    <row r="262" spans="2:4" x14ac:dyDescent="0.25">
      <c r="B262" s="132"/>
      <c r="C262" s="132"/>
      <c r="D262" s="132"/>
    </row>
    <row r="263" spans="2:4" x14ac:dyDescent="0.25">
      <c r="B263" s="132"/>
      <c r="C263" s="132"/>
      <c r="D263" s="132"/>
    </row>
    <row r="264" spans="2:4" x14ac:dyDescent="0.25">
      <c r="B264" s="132"/>
      <c r="C264" s="132"/>
      <c r="D264" s="132"/>
    </row>
    <row r="265" spans="2:4" x14ac:dyDescent="0.25">
      <c r="B265" s="132"/>
      <c r="C265" s="132"/>
      <c r="D265" s="132"/>
    </row>
    <row r="266" spans="2:4" x14ac:dyDescent="0.25">
      <c r="B266" s="132"/>
      <c r="C266" s="132"/>
      <c r="D266" s="132"/>
    </row>
    <row r="267" spans="2:4" x14ac:dyDescent="0.25">
      <c r="B267" s="132"/>
      <c r="C267" s="132"/>
      <c r="D267" s="132"/>
    </row>
  </sheetData>
  <mergeCells count="1">
    <mergeCell ref="B5:D5"/>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2E956-8333-4FE7-9918-F7145DAE924F}">
  <dimension ref="A2:H140"/>
  <sheetViews>
    <sheetView showGridLines="0" zoomScale="80" zoomScaleNormal="80" workbookViewId="0"/>
  </sheetViews>
  <sheetFormatPr defaultColWidth="0"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47.28515625" hidden="1" customWidth="1"/>
    <col min="7" max="7" width="31.140625" hidden="1" customWidth="1"/>
    <col min="8" max="8" width="18.7109375" hidden="1" customWidth="1"/>
    <col min="9" max="16384" width="11.42578125" hidden="1"/>
  </cols>
  <sheetData>
    <row r="2" spans="2:8" ht="15" customHeight="1" x14ac:dyDescent="0.25">
      <c r="B2" s="4" t="s">
        <v>47</v>
      </c>
      <c r="C2" s="2"/>
      <c r="D2" s="3"/>
    </row>
    <row r="3" spans="2:8" ht="15" customHeight="1" x14ac:dyDescent="0.25">
      <c r="B3" s="6" t="s">
        <v>45</v>
      </c>
      <c r="C3" s="5"/>
      <c r="D3" s="68" t="s">
        <v>8</v>
      </c>
    </row>
    <row r="4" spans="2:8" ht="15" customHeight="1" x14ac:dyDescent="0.25">
      <c r="B4" s="6" t="s">
        <v>46</v>
      </c>
      <c r="C4" s="5"/>
      <c r="D4" s="68" t="s">
        <v>9</v>
      </c>
    </row>
    <row r="5" spans="2:8" ht="39.950000000000003" customHeight="1" x14ac:dyDescent="0.25">
      <c r="B5" s="190" t="s">
        <v>194</v>
      </c>
      <c r="C5" s="190"/>
      <c r="D5" s="190"/>
    </row>
    <row r="6" spans="2:8" ht="12.95" customHeight="1" x14ac:dyDescent="0.25">
      <c r="B6" s="72" t="s">
        <v>10</v>
      </c>
      <c r="C6" s="72" t="s">
        <v>12</v>
      </c>
    </row>
    <row r="7" spans="2:8" ht="12.95" customHeight="1" x14ac:dyDescent="0.25">
      <c r="B7" s="78" t="s">
        <v>68</v>
      </c>
      <c r="C7" s="87">
        <f>'Ex. Company A+B Data and Result'!$F$12</f>
        <v>14600000000</v>
      </c>
    </row>
    <row r="8" spans="2:8" ht="12.95" customHeight="1" x14ac:dyDescent="0.25">
      <c r="B8" s="78"/>
      <c r="C8" s="88" t="s">
        <v>20</v>
      </c>
    </row>
    <row r="9" spans="2:8" ht="12.95" customHeight="1" x14ac:dyDescent="0.25">
      <c r="B9" s="78" t="s">
        <v>69</v>
      </c>
      <c r="C9" s="158">
        <f>'Ex. Company A+B Data and Result'!F46</f>
        <v>8.3600000000000008E-2</v>
      </c>
    </row>
    <row r="10" spans="2:8" ht="12.95" customHeight="1" x14ac:dyDescent="0.25">
      <c r="B10" s="78"/>
      <c r="C10" s="88" t="s">
        <v>20</v>
      </c>
    </row>
    <row r="11" spans="2:8" s="8" customFormat="1" ht="12.95" customHeight="1" x14ac:dyDescent="0.25">
      <c r="B11" s="78" t="s">
        <v>70</v>
      </c>
      <c r="C11" s="158">
        <f>'Ex. Company A+B Data and Result'!F47</f>
        <v>1.0450000000000001E-2</v>
      </c>
      <c r="H11"/>
    </row>
    <row r="12" spans="2:8" ht="12.95" customHeight="1" x14ac:dyDescent="0.25">
      <c r="B12" s="78"/>
      <c r="C12" s="80" t="s">
        <v>18</v>
      </c>
    </row>
    <row r="13" spans="2:8" s="7" customFormat="1" ht="12.95" customHeight="1" x14ac:dyDescent="0.25">
      <c r="B13" s="78" t="s">
        <v>71</v>
      </c>
      <c r="C13" s="79">
        <f>'Ex. Company A+B Data and Result'!F76</f>
        <v>491.52</v>
      </c>
      <c r="H13"/>
    </row>
    <row r="14" spans="2:8" ht="12.95" customHeight="1" x14ac:dyDescent="0.25">
      <c r="B14" s="78"/>
      <c r="C14" s="88" t="s">
        <v>20</v>
      </c>
    </row>
    <row r="15" spans="2:8" ht="12.95" customHeight="1" x14ac:dyDescent="0.25">
      <c r="B15" s="78" t="s">
        <v>72</v>
      </c>
      <c r="C15" s="87">
        <f>'Ex. Company A+B Data and Result'!F77</f>
        <v>1400</v>
      </c>
    </row>
    <row r="16" spans="2:8" ht="12.95" customHeight="1" x14ac:dyDescent="0.25">
      <c r="B16" s="78"/>
      <c r="C16" s="80" t="s">
        <v>19</v>
      </c>
    </row>
    <row r="17" spans="2:8" ht="12.95" customHeight="1" x14ac:dyDescent="0.25">
      <c r="B17" s="84" t="s">
        <v>73</v>
      </c>
      <c r="C17" s="89">
        <f>C7*C9*C11/C13*C15</f>
        <v>36329737.955729172</v>
      </c>
    </row>
    <row r="18" spans="2:8" ht="12.95" customHeight="1" x14ac:dyDescent="0.25"/>
    <row r="19" spans="2:8" ht="12.95" customHeight="1" x14ac:dyDescent="0.25"/>
    <row r="20" spans="2:8" ht="12.95" customHeight="1" x14ac:dyDescent="0.25"/>
    <row r="21" spans="2:8" s="7" customFormat="1" ht="12.95" customHeight="1" x14ac:dyDescent="0.25">
      <c r="B21"/>
      <c r="C21"/>
      <c r="D21"/>
      <c r="H21"/>
    </row>
    <row r="22" spans="2:8" ht="12.95" customHeight="1" x14ac:dyDescent="0.25"/>
    <row r="23" spans="2:8" ht="12.95" customHeight="1" x14ac:dyDescent="0.25"/>
    <row r="24" spans="2:8" ht="12.95" customHeight="1" x14ac:dyDescent="0.25"/>
    <row r="25" spans="2:8" ht="12.95" customHeight="1" x14ac:dyDescent="0.25"/>
    <row r="26" spans="2:8" ht="12.95" customHeight="1" x14ac:dyDescent="0.25">
      <c r="B26" s="83"/>
      <c r="C26" s="91"/>
    </row>
    <row r="27" spans="2:8" ht="12.95" customHeight="1" x14ac:dyDescent="0.25"/>
    <row r="28" spans="2:8" ht="12.95" customHeight="1" x14ac:dyDescent="0.25"/>
    <row r="29" spans="2:8" ht="12.95" customHeight="1" x14ac:dyDescent="0.25"/>
    <row r="30" spans="2:8" ht="12.95" customHeight="1" x14ac:dyDescent="0.25">
      <c r="B30" s="11"/>
      <c r="C30" s="14"/>
    </row>
    <row r="31" spans="2:8" ht="12.95" customHeight="1" x14ac:dyDescent="0.25">
      <c r="B31" s="11"/>
      <c r="C31" s="14"/>
    </row>
    <row r="32" spans="2:8" ht="12.95" customHeight="1" x14ac:dyDescent="0.25">
      <c r="B32" s="11"/>
      <c r="C32" s="14"/>
    </row>
    <row r="33" spans="2:3" ht="12.95" customHeight="1" x14ac:dyDescent="0.25">
      <c r="B33" s="11"/>
      <c r="C33" s="14"/>
    </row>
    <row r="34" spans="2:3" ht="12.95" customHeight="1" x14ac:dyDescent="0.25">
      <c r="B34" s="11"/>
      <c r="C34" s="14"/>
    </row>
    <row r="35" spans="2:3" ht="12.95" customHeight="1" x14ac:dyDescent="0.25">
      <c r="B35" s="11"/>
      <c r="C35" s="16"/>
    </row>
    <row r="36" spans="2:3" ht="12.95" customHeight="1" x14ac:dyDescent="0.25">
      <c r="B36" s="11"/>
      <c r="C36" s="14"/>
    </row>
    <row r="37" spans="2:3" ht="12.95" customHeight="1" x14ac:dyDescent="0.25">
      <c r="B37" s="11"/>
      <c r="C37" s="14"/>
    </row>
    <row r="38" spans="2:3" ht="12.95" customHeight="1" x14ac:dyDescent="0.25">
      <c r="B38" s="15"/>
      <c r="C38" s="14"/>
    </row>
    <row r="39" spans="2:3" ht="12.95" customHeight="1" x14ac:dyDescent="0.25">
      <c r="B39" s="11"/>
      <c r="C39" s="14"/>
    </row>
    <row r="40" spans="2:3" ht="12.95" customHeight="1" x14ac:dyDescent="0.25">
      <c r="B40" s="11"/>
      <c r="C40" s="17"/>
    </row>
    <row r="41" spans="2:3" ht="12.95" customHeight="1" x14ac:dyDescent="0.25">
      <c r="B41" s="11"/>
      <c r="C41" s="16"/>
    </row>
    <row r="42" spans="2:3" ht="12.95" customHeight="1" x14ac:dyDescent="0.25">
      <c r="B42" s="11"/>
      <c r="C42" s="14"/>
    </row>
    <row r="43" spans="2:3" ht="12.95" customHeight="1" x14ac:dyDescent="0.25">
      <c r="B43" s="11"/>
      <c r="C43" s="14"/>
    </row>
    <row r="44" spans="2:3" ht="12.95" customHeight="1" x14ac:dyDescent="0.25">
      <c r="B44" s="11"/>
      <c r="C44" s="14"/>
    </row>
    <row r="45" spans="2:3" ht="12.95" customHeight="1" x14ac:dyDescent="0.25">
      <c r="B45" s="11"/>
      <c r="C45" s="14"/>
    </row>
    <row r="46" spans="2:3" ht="12.95" customHeight="1" x14ac:dyDescent="0.25">
      <c r="B46" s="11"/>
      <c r="C46" s="14"/>
    </row>
    <row r="47" spans="2:3" ht="12.95" customHeight="1" x14ac:dyDescent="0.25">
      <c r="B47" s="11"/>
      <c r="C47" s="14"/>
    </row>
    <row r="48" spans="2:3" ht="12.95" customHeight="1" x14ac:dyDescent="0.25">
      <c r="B48" s="11"/>
      <c r="C48" s="17"/>
    </row>
    <row r="49" spans="2:8" s="7" customFormat="1" ht="12.95" customHeight="1" x14ac:dyDescent="0.25">
      <c r="B49" s="11"/>
      <c r="C49" s="16"/>
      <c r="D49"/>
      <c r="H49"/>
    </row>
    <row r="50" spans="2:8" ht="12.95" customHeight="1" x14ac:dyDescent="0.25">
      <c r="B50" s="11"/>
      <c r="C50" s="14"/>
    </row>
    <row r="51" spans="2:8" ht="12.95" customHeight="1" x14ac:dyDescent="0.25">
      <c r="B51" s="11"/>
      <c r="C51" s="18"/>
    </row>
    <row r="52" spans="2:8" ht="12.95" customHeight="1" x14ac:dyDescent="0.25">
      <c r="B52" s="11"/>
      <c r="C52" s="14"/>
    </row>
    <row r="53" spans="2:8" s="7" customFormat="1" ht="12.95" customHeight="1" x14ac:dyDescent="0.25">
      <c r="B53" s="11"/>
      <c r="C53" s="14"/>
      <c r="H53"/>
    </row>
    <row r="54" spans="2:8" ht="12.95" customHeight="1" x14ac:dyDescent="0.25">
      <c r="B54" s="11"/>
      <c r="C54" s="14"/>
    </row>
    <row r="55" spans="2:8" ht="12.95" customHeight="1" x14ac:dyDescent="0.25">
      <c r="B55" s="11"/>
      <c r="C55" s="14"/>
    </row>
    <row r="56" spans="2:8" ht="12.95" customHeight="1" x14ac:dyDescent="0.25">
      <c r="B56" s="11"/>
      <c r="C56" s="14"/>
    </row>
    <row r="57" spans="2:8" ht="12.95" customHeight="1" x14ac:dyDescent="0.25">
      <c r="B57" s="11"/>
      <c r="C57" s="14"/>
    </row>
    <row r="58" spans="2:8" ht="12.95" customHeight="1" x14ac:dyDescent="0.25">
      <c r="B58" s="11"/>
      <c r="C58" s="14"/>
    </row>
    <row r="59" spans="2:8" s="7" customFormat="1" ht="12.95" customHeight="1" x14ac:dyDescent="0.25">
      <c r="B59" s="11"/>
      <c r="C59" s="14"/>
      <c r="H59"/>
    </row>
    <row r="60" spans="2:8" ht="12.95" customHeight="1" x14ac:dyDescent="0.25">
      <c r="B60" s="15"/>
      <c r="C60" s="19"/>
    </row>
    <row r="61" spans="2:8" ht="12.95" customHeight="1" x14ac:dyDescent="0.25">
      <c r="B61" s="11"/>
      <c r="C61" s="12"/>
    </row>
    <row r="62" spans="2:8" ht="12.95" customHeight="1" x14ac:dyDescent="0.25">
      <c r="B62" s="20"/>
      <c r="C62" s="20"/>
    </row>
    <row r="63" spans="2:8" ht="12.95" customHeight="1" x14ac:dyDescent="0.25">
      <c r="B63" s="20"/>
      <c r="C63" s="20"/>
    </row>
    <row r="64" spans="2:8" ht="12.95" customHeight="1" x14ac:dyDescent="0.25">
      <c r="B64" s="20"/>
      <c r="C64" s="20"/>
    </row>
    <row r="65" spans="2:8" s="7" customFormat="1" ht="12.95" customHeight="1" x14ac:dyDescent="0.25">
      <c r="B65"/>
      <c r="C65"/>
      <c r="H65"/>
    </row>
    <row r="66" spans="2:8" ht="12.95" customHeight="1" x14ac:dyDescent="0.25"/>
    <row r="67" spans="2:8" s="7" customFormat="1" ht="12.95" customHeight="1" x14ac:dyDescent="0.25">
      <c r="B67"/>
      <c r="C67"/>
      <c r="H67"/>
    </row>
    <row r="68" spans="2:8" ht="12.95" customHeight="1" x14ac:dyDescent="0.25"/>
    <row r="69" spans="2:8" ht="12.95" customHeight="1" x14ac:dyDescent="0.25"/>
    <row r="70" spans="2:8" ht="12.95" customHeight="1" x14ac:dyDescent="0.25"/>
    <row r="71" spans="2:8" ht="12.95" customHeight="1" x14ac:dyDescent="0.25"/>
    <row r="72" spans="2:8" ht="12.95" customHeight="1" x14ac:dyDescent="0.25"/>
    <row r="73" spans="2:8" ht="12.95" customHeight="1" x14ac:dyDescent="0.25"/>
    <row r="74" spans="2:8" ht="12.95" customHeight="1" x14ac:dyDescent="0.25"/>
    <row r="75" spans="2:8" s="7" customFormat="1" ht="12.95" customHeight="1" x14ac:dyDescent="0.25">
      <c r="B75"/>
      <c r="C75"/>
      <c r="H75"/>
    </row>
    <row r="76" spans="2:8" ht="12.95" customHeight="1" x14ac:dyDescent="0.25"/>
    <row r="77" spans="2:8" s="7" customFormat="1" ht="12.95" customHeight="1" x14ac:dyDescent="0.25">
      <c r="B77"/>
      <c r="C77"/>
      <c r="H77"/>
    </row>
    <row r="78" spans="2:8" ht="12.95" customHeight="1" x14ac:dyDescent="0.25"/>
    <row r="79" spans="2:8" ht="12.95" customHeight="1" x14ac:dyDescent="0.25"/>
    <row r="80" spans="2:8" ht="12.95" customHeight="1" x14ac:dyDescent="0.25"/>
    <row r="81" spans="2:8" s="7" customFormat="1" ht="12.95" customHeight="1" x14ac:dyDescent="0.25">
      <c r="B81"/>
      <c r="C81"/>
      <c r="H81"/>
    </row>
    <row r="82" spans="2:8" ht="12.95" customHeight="1" x14ac:dyDescent="0.25"/>
    <row r="83" spans="2:8" ht="12.95" customHeight="1" x14ac:dyDescent="0.25"/>
    <row r="84" spans="2:8" ht="12.95" customHeight="1" x14ac:dyDescent="0.25"/>
    <row r="85" spans="2:8" ht="12.95" customHeight="1" x14ac:dyDescent="0.25"/>
    <row r="86" spans="2:8" ht="12.95" customHeight="1" x14ac:dyDescent="0.25"/>
    <row r="87" spans="2:8" ht="12.95" customHeight="1" x14ac:dyDescent="0.25"/>
    <row r="88" spans="2:8" ht="12.95" customHeight="1" x14ac:dyDescent="0.25"/>
    <row r="89" spans="2:8" ht="12.95" customHeight="1" x14ac:dyDescent="0.25"/>
    <row r="90" spans="2:8" ht="12.95" customHeight="1" x14ac:dyDescent="0.25"/>
    <row r="91" spans="2:8" ht="12.95" customHeight="1" x14ac:dyDescent="0.25"/>
    <row r="92" spans="2:8" ht="12.95" customHeight="1" x14ac:dyDescent="0.25"/>
    <row r="93" spans="2:8" ht="12.95" customHeight="1" x14ac:dyDescent="0.25"/>
    <row r="94" spans="2:8" ht="12.95" customHeight="1" x14ac:dyDescent="0.25"/>
    <row r="95" spans="2:8" ht="12.95" customHeight="1" x14ac:dyDescent="0.25"/>
    <row r="96" spans="2:8" ht="12.95" customHeight="1" x14ac:dyDescent="0.25"/>
    <row r="97" ht="12.95" customHeight="1" x14ac:dyDescent="0.25"/>
    <row r="98" ht="12.95" customHeight="1" x14ac:dyDescent="0.25"/>
    <row r="99" ht="12.9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sheetData>
  <mergeCells count="1">
    <mergeCell ref="B5:D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2E14D-633D-472A-AAF7-824EF0835C58}">
  <dimension ref="A2:E163"/>
  <sheetViews>
    <sheetView showGridLines="0" zoomScale="80" zoomScaleNormal="80" workbookViewId="0"/>
  </sheetViews>
  <sheetFormatPr defaultColWidth="0" defaultRowHeight="15" x14ac:dyDescent="0.25"/>
  <cols>
    <col min="1" max="1" width="4.28515625" customWidth="1"/>
    <col min="2" max="2" width="47.28515625" customWidth="1"/>
    <col min="3" max="3" width="31.140625" customWidth="1"/>
    <col min="4" max="4" width="31.28515625" bestFit="1" customWidth="1"/>
    <col min="5" max="5" width="11.42578125" customWidth="1"/>
    <col min="6" max="16384" width="11.42578125" hidden="1"/>
  </cols>
  <sheetData>
    <row r="2" spans="2:4" ht="15" customHeight="1" x14ac:dyDescent="0.25">
      <c r="B2" s="4" t="s">
        <v>47</v>
      </c>
      <c r="C2" s="2"/>
      <c r="D2" s="3"/>
    </row>
    <row r="3" spans="2:4" ht="15" customHeight="1" x14ac:dyDescent="0.25">
      <c r="B3" s="6" t="s">
        <v>45</v>
      </c>
      <c r="C3" s="5"/>
      <c r="D3" s="68" t="s">
        <v>8</v>
      </c>
    </row>
    <row r="4" spans="2:4" ht="15" customHeight="1" x14ac:dyDescent="0.25">
      <c r="B4" s="6" t="s">
        <v>46</v>
      </c>
      <c r="C4" s="5"/>
      <c r="D4" s="68" t="s">
        <v>9</v>
      </c>
    </row>
    <row r="5" spans="2:4" ht="39.950000000000003" customHeight="1" x14ac:dyDescent="0.25">
      <c r="B5" s="190" t="s">
        <v>194</v>
      </c>
      <c r="C5" s="190"/>
      <c r="D5" s="190"/>
    </row>
    <row r="6" spans="2:4" ht="12.95" customHeight="1" x14ac:dyDescent="0.25">
      <c r="B6" s="72" t="s">
        <v>10</v>
      </c>
      <c r="C6" s="72" t="s">
        <v>12</v>
      </c>
      <c r="D6" s="132"/>
    </row>
    <row r="7" spans="2:4" ht="12.95" customHeight="1" x14ac:dyDescent="0.25">
      <c r="B7" s="166" t="s">
        <v>25</v>
      </c>
      <c r="C7" s="13"/>
      <c r="D7" s="132"/>
    </row>
    <row r="8" spans="2:4" ht="12.95" customHeight="1" x14ac:dyDescent="0.25">
      <c r="B8" s="159" t="str">
        <f>'Ex. Company A+B Data and Result'!D49</f>
        <v xml:space="preserve">     Category 1: Cereal</v>
      </c>
      <c r="C8" s="172">
        <f>'Ex. Company A+B Data and Result'!F49</f>
        <v>0</v>
      </c>
      <c r="D8" s="132"/>
    </row>
    <row r="9" spans="2:4" ht="12.95" customHeight="1" x14ac:dyDescent="0.25">
      <c r="B9" s="159" t="str">
        <f>'Ex. Company A+B Data and Result'!D50</f>
        <v xml:space="preserve">     Category 2: Breakfast</v>
      </c>
      <c r="C9" s="172">
        <f>'Ex. Company A+B Data and Result'!F50</f>
        <v>0</v>
      </c>
      <c r="D9" s="132"/>
    </row>
    <row r="10" spans="2:4" s="8" customFormat="1" ht="12.95" customHeight="1" x14ac:dyDescent="0.25">
      <c r="B10" s="159" t="str">
        <f>'Ex. Company A+B Data and Result'!D51</f>
        <v xml:space="preserve">     Category 3: Snacks</v>
      </c>
      <c r="C10" s="172">
        <f>'Ex. Company A+B Data and Result'!F51</f>
        <v>0</v>
      </c>
      <c r="D10" s="160"/>
    </row>
    <row r="11" spans="2:4" ht="12.95" customHeight="1" x14ac:dyDescent="0.25">
      <c r="B11" s="159" t="str">
        <f>'Ex. Company A+B Data and Result'!D52</f>
        <v xml:space="preserve">     Category 4: [ ]</v>
      </c>
      <c r="C11" s="172" t="str">
        <f>'Ex. Company A+B Data and Result'!F52</f>
        <v>[ ]</v>
      </c>
      <c r="D11" s="132"/>
    </row>
    <row r="12" spans="2:4" s="7" customFormat="1" ht="12.95" customHeight="1" x14ac:dyDescent="0.25">
      <c r="B12" s="159" t="str">
        <f>'Ex. Company A+B Data and Result'!D53</f>
        <v xml:space="preserve">     Category 5: [ ]</v>
      </c>
      <c r="C12" s="172" t="str">
        <f>'Ex. Company A+B Data and Result'!F53</f>
        <v>[ ]</v>
      </c>
      <c r="D12" s="161"/>
    </row>
    <row r="13" spans="2:4" ht="12.95" customHeight="1" x14ac:dyDescent="0.25">
      <c r="B13" s="159" t="str">
        <f>'Ex. Company A+B Data and Result'!D54</f>
        <v xml:space="preserve">     Category 6: [ ]</v>
      </c>
      <c r="C13" s="172" t="str">
        <f>'Ex. Company A+B Data and Result'!F54</f>
        <v>[ ]</v>
      </c>
      <c r="D13" s="132"/>
    </row>
    <row r="14" spans="2:4" ht="12.95" customHeight="1" x14ac:dyDescent="0.25">
      <c r="B14" s="159" t="str">
        <f>'Ex. Company A+B Data and Result'!D55</f>
        <v xml:space="preserve">     Category 7: [ ]</v>
      </c>
      <c r="C14" s="172" t="str">
        <f>'Ex. Company A+B Data and Result'!F55</f>
        <v>[ ]</v>
      </c>
      <c r="D14" s="132"/>
    </row>
    <row r="15" spans="2:4" ht="12.95" customHeight="1" x14ac:dyDescent="0.25">
      <c r="B15" s="159" t="str">
        <f>'Ex. Company A+B Data and Result'!D56</f>
        <v xml:space="preserve">     Category 8: [ ]</v>
      </c>
      <c r="C15" s="172" t="str">
        <f>'Ex. Company A+B Data and Result'!F56</f>
        <v>[ ]</v>
      </c>
      <c r="D15" s="132"/>
    </row>
    <row r="16" spans="2:4" ht="12.95" customHeight="1" x14ac:dyDescent="0.25">
      <c r="B16" s="159" t="str">
        <f>'Ex. Company A+B Data and Result'!D57</f>
        <v xml:space="preserve">     Category 9: [ ]</v>
      </c>
      <c r="C16" s="172" t="str">
        <f>'Ex. Company A+B Data and Result'!F57</f>
        <v>[ ]</v>
      </c>
      <c r="D16" s="132"/>
    </row>
    <row r="17" spans="2:4" ht="12.95" customHeight="1" x14ac:dyDescent="0.25">
      <c r="B17" s="159" t="str">
        <f>'Ex. Company A+B Data and Result'!D58</f>
        <v xml:space="preserve">     Category 10: [ ]</v>
      </c>
      <c r="C17" s="172" t="str">
        <f>'Ex. Company A+B Data and Result'!F58</f>
        <v>[ ]</v>
      </c>
      <c r="D17" s="132"/>
    </row>
    <row r="18" spans="2:4" ht="12.95" customHeight="1" x14ac:dyDescent="0.25">
      <c r="B18" s="159"/>
      <c r="C18" s="165"/>
      <c r="D18" s="132"/>
    </row>
    <row r="19" spans="2:4" ht="12.95" customHeight="1" x14ac:dyDescent="0.25">
      <c r="B19" s="159"/>
      <c r="C19" s="164" t="s">
        <v>20</v>
      </c>
      <c r="D19" s="132"/>
    </row>
    <row r="20" spans="2:4" ht="12.95" customHeight="1" x14ac:dyDescent="0.25">
      <c r="B20" s="166" t="s">
        <v>162</v>
      </c>
      <c r="C20" s="162"/>
      <c r="D20" s="132"/>
    </row>
    <row r="21" spans="2:4" ht="12.95" customHeight="1" x14ac:dyDescent="0.25">
      <c r="B21" s="159" t="str">
        <f>'Ex. Company A+B Data and Result'!D14</f>
        <v xml:space="preserve">     Category 1: Cereal</v>
      </c>
      <c r="C21" s="173">
        <f>'Ex. Company A+B Data and Result'!F14</f>
        <v>0.22599999999999998</v>
      </c>
      <c r="D21" s="132"/>
    </row>
    <row r="22" spans="2:4" ht="12.95" customHeight="1" x14ac:dyDescent="0.25">
      <c r="B22" s="159" t="str">
        <f>'Ex. Company A+B Data and Result'!D15</f>
        <v xml:space="preserve">     Category 2: Breakfast</v>
      </c>
      <c r="C22" s="173">
        <f>'Ex. Company A+B Data and Result'!F15</f>
        <v>0.10349999999999999</v>
      </c>
      <c r="D22" s="132"/>
    </row>
    <row r="23" spans="2:4" ht="12.95" customHeight="1" x14ac:dyDescent="0.25">
      <c r="B23" s="159" t="str">
        <f>'Ex. Company A+B Data and Result'!D16</f>
        <v xml:space="preserve">     Category 3: Snacks</v>
      </c>
      <c r="C23" s="173">
        <f>'Ex. Company A+B Data and Result'!F16</f>
        <v>0.11699999999999999</v>
      </c>
      <c r="D23" s="132"/>
    </row>
    <row r="24" spans="2:4" ht="12.95" customHeight="1" x14ac:dyDescent="0.25">
      <c r="B24" s="159" t="str">
        <f>'Ex. Company A+B Data and Result'!D17</f>
        <v xml:space="preserve">     Category 4: [ ]</v>
      </c>
      <c r="C24" s="173" t="str">
        <f>'Ex. Company A+B Data and Result'!F17</f>
        <v>[ ]</v>
      </c>
      <c r="D24" s="132"/>
    </row>
    <row r="25" spans="2:4" ht="12.95" customHeight="1" x14ac:dyDescent="0.25">
      <c r="B25" s="159" t="str">
        <f>'Ex. Company A+B Data and Result'!D18</f>
        <v xml:space="preserve">     Category 5: [ ]</v>
      </c>
      <c r="C25" s="173" t="str">
        <f>'Ex. Company A+B Data and Result'!F18</f>
        <v>[ ]</v>
      </c>
      <c r="D25" s="132"/>
    </row>
    <row r="26" spans="2:4" ht="12.95" customHeight="1" x14ac:dyDescent="0.25">
      <c r="B26" s="159" t="str">
        <f>'Ex. Company A+B Data and Result'!D19</f>
        <v xml:space="preserve">     Category 6: [ ]</v>
      </c>
      <c r="C26" s="173" t="str">
        <f>'Ex. Company A+B Data and Result'!F19</f>
        <v>[ ]</v>
      </c>
      <c r="D26" s="132"/>
    </row>
    <row r="27" spans="2:4" ht="12.95" customHeight="1" x14ac:dyDescent="0.25">
      <c r="B27" s="159" t="str">
        <f>'Ex. Company A+B Data and Result'!D20</f>
        <v xml:space="preserve">     Category 7: [ ]</v>
      </c>
      <c r="C27" s="173" t="str">
        <f>'Ex. Company A+B Data and Result'!F20</f>
        <v>[ ]</v>
      </c>
      <c r="D27" s="132"/>
    </row>
    <row r="28" spans="2:4" ht="12.95" customHeight="1" x14ac:dyDescent="0.25">
      <c r="B28" s="159" t="str">
        <f>'Ex. Company A+B Data and Result'!D21</f>
        <v xml:space="preserve">     Category 8: [ ]</v>
      </c>
      <c r="C28" s="173" t="str">
        <f>'Ex. Company A+B Data and Result'!F21</f>
        <v>[ ]</v>
      </c>
      <c r="D28" s="132"/>
    </row>
    <row r="29" spans="2:4" ht="12.95" customHeight="1" x14ac:dyDescent="0.25">
      <c r="B29" s="159" t="str">
        <f>'Ex. Company A+B Data and Result'!D22</f>
        <v xml:space="preserve">     Category 9: [ ]</v>
      </c>
      <c r="C29" s="173" t="str">
        <f>'Ex. Company A+B Data and Result'!F22</f>
        <v>[ ]</v>
      </c>
      <c r="D29" s="132"/>
    </row>
    <row r="30" spans="2:4" ht="12.95" customHeight="1" x14ac:dyDescent="0.25">
      <c r="B30" s="159" t="str">
        <f>'Ex. Company A+B Data and Result'!D23</f>
        <v xml:space="preserve">     Category 10: [ ]</v>
      </c>
      <c r="C30" s="173" t="str">
        <f>'Ex. Company A+B Data and Result'!F23</f>
        <v>[ ]</v>
      </c>
      <c r="D30" s="132"/>
    </row>
    <row r="31" spans="2:4" ht="12.95" customHeight="1" x14ac:dyDescent="0.25">
      <c r="B31" s="159"/>
      <c r="C31" s="164" t="s">
        <v>19</v>
      </c>
      <c r="D31" s="132"/>
    </row>
    <row r="32" spans="2:4" ht="12.95" customHeight="1" x14ac:dyDescent="0.25">
      <c r="B32" s="159" t="s">
        <v>163</v>
      </c>
      <c r="C32" s="87">
        <f>SUMPRODUCT(C8:C17,C21:C30)*'Ex. Company A+B Data and Result'!$F$12</f>
        <v>0</v>
      </c>
      <c r="D32" s="132"/>
    </row>
    <row r="33" spans="1:4" ht="12.95" customHeight="1" x14ac:dyDescent="0.25">
      <c r="B33" s="78"/>
      <c r="C33" s="80" t="s">
        <v>18</v>
      </c>
      <c r="D33" s="132"/>
    </row>
    <row r="34" spans="1:4" ht="12.95" customHeight="1" x14ac:dyDescent="0.25">
      <c r="B34" s="167" t="str">
        <f>'Ex. Company A+B Data and Result'!D76</f>
        <v>Annual food cost per person</v>
      </c>
      <c r="C34" s="87">
        <f>'Ex. Company A+B Data and Result'!F76</f>
        <v>491.52</v>
      </c>
      <c r="D34" s="132"/>
    </row>
    <row r="35" spans="1:4" ht="12.95" customHeight="1" x14ac:dyDescent="0.25">
      <c r="B35" s="168"/>
      <c r="C35" s="88" t="s">
        <v>20</v>
      </c>
      <c r="D35" s="132"/>
    </row>
    <row r="36" spans="1:4" ht="12.95" customHeight="1" x14ac:dyDescent="0.25">
      <c r="B36" s="167" t="str">
        <f>'Ex. Company A+B Data and Result'!D78</f>
        <v>Per person cost to end world hunger</v>
      </c>
      <c r="C36" s="87">
        <f>'Ex. Company A+B Data and Result'!F78</f>
        <v>13.414634146341463</v>
      </c>
      <c r="D36" s="132"/>
    </row>
    <row r="37" spans="1:4" ht="12.95" customHeight="1" x14ac:dyDescent="0.25">
      <c r="B37" s="78"/>
      <c r="C37" s="80" t="s">
        <v>19</v>
      </c>
      <c r="D37" s="132"/>
    </row>
    <row r="38" spans="1:4" ht="12.95" customHeight="1" x14ac:dyDescent="0.25">
      <c r="B38" s="24" t="s">
        <v>164</v>
      </c>
      <c r="C38" s="25">
        <f>C32/C34*C36</f>
        <v>0</v>
      </c>
      <c r="D38" s="132"/>
    </row>
    <row r="39" spans="1:4" ht="12.95" customHeight="1" x14ac:dyDescent="0.25">
      <c r="B39" s="132"/>
      <c r="C39" s="132"/>
      <c r="D39" s="132"/>
    </row>
    <row r="40" spans="1:4" ht="12.95" customHeight="1" x14ac:dyDescent="0.25">
      <c r="A40" s="132"/>
      <c r="B40" s="132"/>
      <c r="C40" s="132"/>
      <c r="D40" s="132"/>
    </row>
    <row r="41" spans="1:4" ht="12.95" customHeight="1" x14ac:dyDescent="0.25">
      <c r="A41" s="132"/>
      <c r="B41" s="132"/>
      <c r="C41" s="132"/>
      <c r="D41" s="132"/>
    </row>
    <row r="42" spans="1:4" ht="12.95" customHeight="1" x14ac:dyDescent="0.25">
      <c r="A42" s="132"/>
      <c r="B42" s="132"/>
      <c r="C42" s="132"/>
      <c r="D42" s="132"/>
    </row>
    <row r="43" spans="1:4" ht="12.95" customHeight="1" x14ac:dyDescent="0.25">
      <c r="A43" s="132"/>
      <c r="B43" s="132"/>
      <c r="C43" s="132"/>
      <c r="D43" s="132"/>
    </row>
    <row r="44" spans="1:4" ht="12.95" customHeight="1" x14ac:dyDescent="0.25">
      <c r="A44" s="132"/>
      <c r="B44" s="132"/>
      <c r="C44" s="132"/>
      <c r="D44" s="132"/>
    </row>
    <row r="45" spans="1:4" ht="12.95" customHeight="1" x14ac:dyDescent="0.25">
      <c r="A45" s="132"/>
      <c r="B45" s="132"/>
      <c r="C45" s="132"/>
      <c r="D45" s="132"/>
    </row>
    <row r="46" spans="1:4" ht="12.95" customHeight="1" x14ac:dyDescent="0.25">
      <c r="A46" s="132"/>
      <c r="B46" s="132"/>
      <c r="C46" s="132"/>
      <c r="D46" s="132"/>
    </row>
    <row r="47" spans="1:4" ht="12.95" customHeight="1" x14ac:dyDescent="0.25">
      <c r="A47" s="132"/>
      <c r="B47" s="132"/>
      <c r="C47" s="132"/>
      <c r="D47" s="132"/>
    </row>
    <row r="48" spans="1:4" ht="12.95" customHeight="1" x14ac:dyDescent="0.25">
      <c r="A48" s="132"/>
      <c r="B48" s="132"/>
      <c r="C48" s="132"/>
      <c r="D48" s="132"/>
    </row>
    <row r="49" spans="1:4" ht="12.95" customHeight="1" x14ac:dyDescent="0.25">
      <c r="A49" s="132"/>
      <c r="B49" s="132"/>
      <c r="C49" s="132"/>
      <c r="D49" s="132"/>
    </row>
    <row r="50" spans="1:4" ht="12.95" customHeight="1" x14ac:dyDescent="0.25">
      <c r="A50" s="132"/>
      <c r="B50" s="132"/>
      <c r="C50" s="132"/>
      <c r="D50" s="132"/>
    </row>
    <row r="51" spans="1:4" ht="12.95" customHeight="1" x14ac:dyDescent="0.25">
      <c r="A51" s="132"/>
      <c r="B51" s="132"/>
      <c r="C51" s="132"/>
      <c r="D51" s="132"/>
    </row>
    <row r="52" spans="1:4" ht="12.95" customHeight="1" x14ac:dyDescent="0.25">
      <c r="A52" s="132"/>
      <c r="B52" s="132"/>
      <c r="C52" s="132"/>
      <c r="D52" s="132"/>
    </row>
    <row r="53" spans="1:4" ht="12.95" customHeight="1" x14ac:dyDescent="0.25">
      <c r="A53" s="132"/>
      <c r="B53" s="132"/>
      <c r="C53" s="132"/>
      <c r="D53" s="132"/>
    </row>
    <row r="54" spans="1:4" ht="12.95" customHeight="1" x14ac:dyDescent="0.25">
      <c r="A54" s="132"/>
      <c r="B54" s="132"/>
      <c r="C54" s="132"/>
      <c r="D54" s="132"/>
    </row>
    <row r="55" spans="1:4" ht="12.95" customHeight="1" x14ac:dyDescent="0.25">
      <c r="A55" s="132"/>
      <c r="B55" s="132"/>
      <c r="C55" s="132"/>
      <c r="D55" s="132"/>
    </row>
    <row r="56" spans="1:4" ht="12.95" customHeight="1" x14ac:dyDescent="0.25">
      <c r="A56" s="132"/>
      <c r="B56" s="132"/>
      <c r="C56" s="132"/>
      <c r="D56" s="132"/>
    </row>
    <row r="57" spans="1:4" ht="12.95" customHeight="1" x14ac:dyDescent="0.25">
      <c r="B57" s="163"/>
      <c r="C57" s="132"/>
      <c r="D57" s="132"/>
    </row>
    <row r="58" spans="1:4" ht="12.95" customHeight="1" x14ac:dyDescent="0.25">
      <c r="B58" s="163"/>
      <c r="C58" s="132"/>
      <c r="D58" s="132"/>
    </row>
    <row r="59" spans="1:4" ht="12.95" customHeight="1" x14ac:dyDescent="0.25">
      <c r="B59" s="163"/>
      <c r="C59" s="132"/>
      <c r="D59" s="132"/>
    </row>
    <row r="60" spans="1:4" ht="12.95" customHeight="1" x14ac:dyDescent="0.25">
      <c r="B60" s="163"/>
      <c r="C60" s="132"/>
      <c r="D60" s="132"/>
    </row>
    <row r="61" spans="1:4" ht="12.95" customHeight="1" x14ac:dyDescent="0.25">
      <c r="B61" s="163"/>
      <c r="C61" s="132"/>
      <c r="D61" s="132"/>
    </row>
    <row r="62" spans="1:4" ht="12.95" customHeight="1" x14ac:dyDescent="0.25">
      <c r="B62" s="163"/>
      <c r="C62" s="132"/>
      <c r="D62" s="132"/>
    </row>
    <row r="63" spans="1:4" ht="12.95" customHeight="1" x14ac:dyDescent="0.25">
      <c r="B63" s="163"/>
      <c r="C63" s="132"/>
      <c r="D63" s="132"/>
    </row>
    <row r="64" spans="1:4" ht="12.95" customHeight="1" x14ac:dyDescent="0.25">
      <c r="B64" s="163"/>
      <c r="C64" s="132"/>
      <c r="D64" s="132"/>
    </row>
    <row r="65" spans="2:4" s="7" customFormat="1" ht="12.95" customHeight="1" x14ac:dyDescent="0.25">
      <c r="B65" s="163"/>
      <c r="C65" s="132"/>
      <c r="D65" s="132"/>
    </row>
    <row r="66" spans="2:4" ht="12.95" customHeight="1" x14ac:dyDescent="0.25">
      <c r="B66" s="163"/>
      <c r="C66" s="132"/>
      <c r="D66" s="132"/>
    </row>
    <row r="67" spans="2:4" ht="12.95" customHeight="1" x14ac:dyDescent="0.25">
      <c r="B67" s="11"/>
    </row>
    <row r="68" spans="2:4" ht="12.95" customHeight="1" x14ac:dyDescent="0.25">
      <c r="B68" s="11"/>
    </row>
    <row r="69" spans="2:4" s="7" customFormat="1" ht="12.95" customHeight="1" x14ac:dyDescent="0.25">
      <c r="B69" s="11"/>
      <c r="C69"/>
      <c r="D69"/>
    </row>
    <row r="70" spans="2:4" ht="12.95" customHeight="1" x14ac:dyDescent="0.25">
      <c r="B70" s="11"/>
    </row>
    <row r="71" spans="2:4" ht="12.95" customHeight="1" x14ac:dyDescent="0.25">
      <c r="B71" s="11"/>
    </row>
    <row r="72" spans="2:4" ht="12.95" customHeight="1" x14ac:dyDescent="0.25">
      <c r="B72" s="11"/>
    </row>
    <row r="73" spans="2:4" ht="12.95" customHeight="1" x14ac:dyDescent="0.25">
      <c r="B73" s="11"/>
    </row>
    <row r="74" spans="2:4" ht="12.95" customHeight="1" x14ac:dyDescent="0.25">
      <c r="B74" s="11"/>
    </row>
    <row r="75" spans="2:4" s="7" customFormat="1" ht="12.95" customHeight="1" x14ac:dyDescent="0.25">
      <c r="B75" s="11"/>
    </row>
    <row r="76" spans="2:4" ht="12.95" customHeight="1" x14ac:dyDescent="0.25">
      <c r="B76" s="15"/>
    </row>
    <row r="77" spans="2:4" ht="12.95" customHeight="1" x14ac:dyDescent="0.25">
      <c r="B77" s="11"/>
    </row>
    <row r="78" spans="2:4" ht="12.95" customHeight="1" x14ac:dyDescent="0.25">
      <c r="B78" s="20"/>
    </row>
    <row r="79" spans="2:4" ht="12.95" customHeight="1" x14ac:dyDescent="0.25">
      <c r="B79" s="20"/>
    </row>
    <row r="80" spans="2:4" ht="12.95" customHeight="1" x14ac:dyDescent="0.25">
      <c r="B80" s="20"/>
    </row>
    <row r="81" spans="2:2" s="7" customFormat="1" ht="12.95" customHeight="1" x14ac:dyDescent="0.25">
      <c r="B81"/>
    </row>
    <row r="82" spans="2:2" ht="12.95" customHeight="1" x14ac:dyDescent="0.25"/>
    <row r="83" spans="2:2" s="7" customFormat="1" ht="12.95" customHeight="1" x14ac:dyDescent="0.25">
      <c r="B83"/>
    </row>
    <row r="84" spans="2:2" ht="12.95" customHeight="1" x14ac:dyDescent="0.25"/>
    <row r="85" spans="2:2" ht="12.95" customHeight="1" x14ac:dyDescent="0.25"/>
    <row r="86" spans="2:2" ht="12.95" customHeight="1" x14ac:dyDescent="0.25"/>
    <row r="87" spans="2:2" ht="12.95" customHeight="1" x14ac:dyDescent="0.25"/>
    <row r="88" spans="2:2" ht="12.95" customHeight="1" x14ac:dyDescent="0.25"/>
    <row r="89" spans="2:2" ht="12.95" customHeight="1" x14ac:dyDescent="0.25"/>
    <row r="90" spans="2:2" ht="12.95" customHeight="1" x14ac:dyDescent="0.25"/>
    <row r="91" spans="2:2" s="7" customFormat="1" ht="12.95" customHeight="1" x14ac:dyDescent="0.25">
      <c r="B91"/>
    </row>
    <row r="92" spans="2:2" ht="12.95" customHeight="1" x14ac:dyDescent="0.25"/>
    <row r="93" spans="2:2" s="7" customFormat="1" ht="12.95" customHeight="1" x14ac:dyDescent="0.25">
      <c r="B93"/>
    </row>
    <row r="94" spans="2:2" ht="12.95" customHeight="1" x14ac:dyDescent="0.25"/>
    <row r="95" spans="2:2" ht="12.95" customHeight="1" x14ac:dyDescent="0.25"/>
    <row r="96" spans="2:2" ht="12.95" customHeight="1" x14ac:dyDescent="0.25"/>
    <row r="97" spans="2:2" s="7" customFormat="1" ht="12.95" customHeight="1" x14ac:dyDescent="0.25">
      <c r="B97"/>
    </row>
    <row r="98" spans="2:2" ht="12.95" customHeight="1" x14ac:dyDescent="0.25"/>
    <row r="99" spans="2:2" ht="12.95" customHeight="1" x14ac:dyDescent="0.25"/>
    <row r="100" spans="2:2" ht="12.95" customHeight="1" x14ac:dyDescent="0.25"/>
    <row r="101" spans="2:2" ht="12.95" customHeight="1" x14ac:dyDescent="0.25"/>
    <row r="102" spans="2:2" ht="12.95" customHeight="1" x14ac:dyDescent="0.25"/>
    <row r="103" spans="2:2" ht="12.95" customHeight="1" x14ac:dyDescent="0.25"/>
    <row r="104" spans="2:2" ht="12.95" customHeight="1" x14ac:dyDescent="0.25"/>
    <row r="105" spans="2:2" ht="12.95" customHeight="1" x14ac:dyDescent="0.25"/>
    <row r="106" spans="2:2" ht="12.95" customHeight="1" x14ac:dyDescent="0.25"/>
    <row r="107" spans="2:2" ht="12.95" customHeight="1" x14ac:dyDescent="0.25"/>
    <row r="108" spans="2:2" ht="12.95" customHeight="1" x14ac:dyDescent="0.25"/>
    <row r="109" spans="2:2" ht="12.95" customHeight="1" x14ac:dyDescent="0.25"/>
    <row r="110" spans="2:2" ht="12.95" customHeight="1" x14ac:dyDescent="0.25"/>
    <row r="111" spans="2:2" ht="12.95" customHeight="1" x14ac:dyDescent="0.25"/>
    <row r="112" spans="2: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sheetData>
  <mergeCells count="1">
    <mergeCell ref="B5:D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65811-6944-486F-BB0D-EB7ACA519B43}">
  <dimension ref="A2:G213"/>
  <sheetViews>
    <sheetView showGridLines="0" zoomScale="80" zoomScaleNormal="80" workbookViewId="0"/>
  </sheetViews>
  <sheetFormatPr defaultColWidth="0"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30.7109375" hidden="1" customWidth="1"/>
    <col min="7" max="7" width="21" hidden="1" customWidth="1"/>
    <col min="8" max="16384" width="11.42578125" hidden="1"/>
  </cols>
  <sheetData>
    <row r="2" spans="2:4" ht="15" customHeight="1" x14ac:dyDescent="0.25">
      <c r="B2" s="4" t="s">
        <v>47</v>
      </c>
      <c r="C2" s="2"/>
      <c r="D2" s="3"/>
    </row>
    <row r="3" spans="2:4" ht="15" customHeight="1" x14ac:dyDescent="0.25">
      <c r="B3" s="6" t="s">
        <v>45</v>
      </c>
      <c r="C3" s="5"/>
      <c r="D3" s="68" t="s">
        <v>8</v>
      </c>
    </row>
    <row r="4" spans="2:4" ht="15" customHeight="1" x14ac:dyDescent="0.25">
      <c r="B4" s="6" t="s">
        <v>46</v>
      </c>
      <c r="C4" s="5"/>
      <c r="D4" s="68" t="s">
        <v>9</v>
      </c>
    </row>
    <row r="5" spans="2:4" ht="39.950000000000003" customHeight="1" x14ac:dyDescent="0.25">
      <c r="B5" s="190" t="s">
        <v>194</v>
      </c>
      <c r="C5" s="190"/>
      <c r="D5" s="190"/>
    </row>
    <row r="6" spans="2:4" ht="12.95" customHeight="1" x14ac:dyDescent="0.25">
      <c r="B6" s="72" t="s">
        <v>10</v>
      </c>
      <c r="C6" s="72" t="s">
        <v>12</v>
      </c>
    </row>
    <row r="7" spans="2:4" ht="12.95" customHeight="1" x14ac:dyDescent="0.25">
      <c r="B7" s="78" t="s">
        <v>77</v>
      </c>
      <c r="C7" s="94">
        <f>'Ex. Company A+B Data and Result'!F63</f>
        <v>49100000000</v>
      </c>
    </row>
    <row r="8" spans="2:4" ht="12.95" customHeight="1" x14ac:dyDescent="0.25">
      <c r="B8" s="78"/>
      <c r="C8" s="98" t="s">
        <v>18</v>
      </c>
    </row>
    <row r="9" spans="2:4" ht="12.95" customHeight="1" x14ac:dyDescent="0.25">
      <c r="B9" s="78" t="s">
        <v>78</v>
      </c>
      <c r="C9" s="94">
        <f>'Ex. Company A+B Data and Result'!F80</f>
        <v>9125</v>
      </c>
    </row>
    <row r="10" spans="2:4" s="8" customFormat="1" ht="12.95" customHeight="1" x14ac:dyDescent="0.25">
      <c r="B10" s="78"/>
      <c r="C10" s="80" t="s">
        <v>19</v>
      </c>
    </row>
    <row r="11" spans="2:4" ht="12.95" customHeight="1" x14ac:dyDescent="0.25">
      <c r="B11" s="78" t="s">
        <v>79</v>
      </c>
      <c r="C11" s="94">
        <f>C7/C9</f>
        <v>5380821.9178082189</v>
      </c>
    </row>
    <row r="12" spans="2:4" s="7" customFormat="1" ht="12.95" customHeight="1" x14ac:dyDescent="0.25">
      <c r="B12" s="78"/>
      <c r="C12" s="95" t="s">
        <v>20</v>
      </c>
    </row>
    <row r="13" spans="2:4" ht="12.95" customHeight="1" x14ac:dyDescent="0.25">
      <c r="B13" s="78" t="s">
        <v>80</v>
      </c>
      <c r="C13" s="158">
        <f>'Ex. Company A+B Data and Result'!F81</f>
        <v>0.155</v>
      </c>
    </row>
    <row r="14" spans="2:4" ht="12.95" customHeight="1" x14ac:dyDescent="0.25">
      <c r="B14" s="78"/>
      <c r="C14" s="99" t="s">
        <v>20</v>
      </c>
    </row>
    <row r="15" spans="2:4" ht="12.95" customHeight="1" x14ac:dyDescent="0.25">
      <c r="B15" s="78" t="s">
        <v>57</v>
      </c>
      <c r="C15" s="158">
        <f>'Ex. Company A+B Data and Result'!F82</f>
        <v>5.2299999999999999E-2</v>
      </c>
    </row>
    <row r="16" spans="2:4" ht="12.95" customHeight="1" x14ac:dyDescent="0.25">
      <c r="B16" s="78"/>
      <c r="C16" s="80" t="s">
        <v>20</v>
      </c>
    </row>
    <row r="17" spans="2:7" ht="12.95" customHeight="1" x14ac:dyDescent="0.25">
      <c r="B17" s="78" t="s">
        <v>81</v>
      </c>
      <c r="C17" s="87">
        <f>'Ex. Company A+B Data and Result'!F83+'Ex. Company A+B Data and Result'!F84</f>
        <v>11190.476190476191</v>
      </c>
      <c r="F17" s="169"/>
      <c r="G17" s="169"/>
    </row>
    <row r="18" spans="2:7" ht="12.95" customHeight="1" x14ac:dyDescent="0.25">
      <c r="B18" s="78"/>
      <c r="C18" s="95" t="s">
        <v>19</v>
      </c>
    </row>
    <row r="19" spans="2:7" ht="12.95" customHeight="1" x14ac:dyDescent="0.25">
      <c r="B19" s="84" t="s">
        <v>82</v>
      </c>
      <c r="C19" s="105">
        <f>C11*C13*C15*C17</f>
        <v>488124463.14416176</v>
      </c>
    </row>
    <row r="20" spans="2:7" ht="12.95" customHeight="1" x14ac:dyDescent="0.25">
      <c r="B20" s="81"/>
      <c r="C20" s="82"/>
    </row>
    <row r="21" spans="2:7" ht="12.95" customHeight="1" x14ac:dyDescent="0.25">
      <c r="B21" s="78" t="s">
        <v>95</v>
      </c>
      <c r="C21" s="94">
        <f>'Ex. Company A+B Data and Result'!F64</f>
        <v>36850000000</v>
      </c>
    </row>
    <row r="22" spans="2:7" ht="12.95" customHeight="1" x14ac:dyDescent="0.25">
      <c r="B22" s="78"/>
      <c r="C22" s="80" t="s">
        <v>18</v>
      </c>
    </row>
    <row r="23" spans="2:7" ht="12.95" customHeight="1" x14ac:dyDescent="0.25">
      <c r="B23" s="78" t="s">
        <v>96</v>
      </c>
      <c r="C23" s="94">
        <f>'Ex. Company A+B Data and Result'!F86</f>
        <v>18250</v>
      </c>
    </row>
    <row r="24" spans="2:7" ht="12.95" customHeight="1" x14ac:dyDescent="0.25">
      <c r="B24" s="78"/>
      <c r="C24" s="93" t="s">
        <v>19</v>
      </c>
    </row>
    <row r="25" spans="2:7" ht="12.95" customHeight="1" x14ac:dyDescent="0.25">
      <c r="B25" s="78" t="s">
        <v>79</v>
      </c>
      <c r="C25" s="94">
        <f>C21/C23</f>
        <v>2019178.0821917809</v>
      </c>
    </row>
    <row r="26" spans="2:7" ht="12.95" customHeight="1" x14ac:dyDescent="0.25">
      <c r="B26" s="78"/>
      <c r="C26" s="95" t="s">
        <v>20</v>
      </c>
      <c r="F26" s="146"/>
    </row>
    <row r="27" spans="2:7" ht="12.95" customHeight="1" x14ac:dyDescent="0.25">
      <c r="B27" s="78" t="s">
        <v>97</v>
      </c>
      <c r="C27" s="158">
        <f>'Ex. Company A+B Data and Result'!F87</f>
        <v>0.06</v>
      </c>
    </row>
    <row r="28" spans="2:7" ht="12.95" customHeight="1" x14ac:dyDescent="0.25">
      <c r="B28" s="78"/>
      <c r="C28" s="80" t="s">
        <v>20</v>
      </c>
    </row>
    <row r="29" spans="2:7" ht="12.95" customHeight="1" x14ac:dyDescent="0.25">
      <c r="B29" s="78" t="s">
        <v>57</v>
      </c>
      <c r="C29" s="158">
        <f>'Ex. Company A+B Data and Result'!F82</f>
        <v>5.2299999999999999E-2</v>
      </c>
    </row>
    <row r="30" spans="2:7" ht="12.95" customHeight="1" x14ac:dyDescent="0.25">
      <c r="B30" s="78"/>
      <c r="C30" s="93" t="s">
        <v>20</v>
      </c>
    </row>
    <row r="31" spans="2:7" ht="12.95" customHeight="1" x14ac:dyDescent="0.25">
      <c r="B31" s="78" t="s">
        <v>81</v>
      </c>
      <c r="C31" s="87">
        <f>'Ex. Company A+B Data and Result'!F83+'Ex. Company A+B Data and Result'!F84</f>
        <v>11190.476190476191</v>
      </c>
    </row>
    <row r="32" spans="2:7" ht="12.95" customHeight="1" x14ac:dyDescent="0.25">
      <c r="B32" s="78"/>
      <c r="C32" s="95" t="s">
        <v>19</v>
      </c>
    </row>
    <row r="33" spans="2:3" ht="12.95" customHeight="1" x14ac:dyDescent="0.25">
      <c r="B33" s="84" t="s">
        <v>98</v>
      </c>
      <c r="C33" s="105">
        <f>C25*C27*C29*C31</f>
        <v>70904880.626223102</v>
      </c>
    </row>
    <row r="34" spans="2:3" ht="12.95" customHeight="1" x14ac:dyDescent="0.25">
      <c r="B34" s="81"/>
      <c r="C34" s="82"/>
    </row>
    <row r="35" spans="2:3" ht="12.95" customHeight="1" x14ac:dyDescent="0.25">
      <c r="B35" s="78" t="s">
        <v>83</v>
      </c>
      <c r="C35" s="94">
        <f>'Ex. Company A+B Data and Result'!F65</f>
        <v>4907500000000</v>
      </c>
    </row>
    <row r="36" spans="2:3" ht="12.95" customHeight="1" x14ac:dyDescent="0.25">
      <c r="B36" s="78"/>
      <c r="C36" s="80" t="s">
        <v>20</v>
      </c>
    </row>
    <row r="37" spans="2:3" ht="12.95" customHeight="1" x14ac:dyDescent="0.25">
      <c r="B37" s="78" t="s">
        <v>84</v>
      </c>
      <c r="C37" s="158">
        <f>'Ex. Company A+B Data and Result'!F92</f>
        <v>0.3235294117647059</v>
      </c>
    </row>
    <row r="38" spans="2:3" ht="12.95" customHeight="1" x14ac:dyDescent="0.25">
      <c r="B38" s="78"/>
      <c r="C38" s="80" t="s">
        <v>18</v>
      </c>
    </row>
    <row r="39" spans="2:3" ht="12.95" customHeight="1" x14ac:dyDescent="0.25">
      <c r="B39" s="78" t="s">
        <v>85</v>
      </c>
      <c r="C39" s="94">
        <f>'Ex. Company A+B Data and Result'!F93</f>
        <v>401500</v>
      </c>
    </row>
    <row r="40" spans="2:3" ht="12.95" customHeight="1" x14ac:dyDescent="0.25">
      <c r="B40" s="78"/>
      <c r="C40" s="93" t="s">
        <v>19</v>
      </c>
    </row>
    <row r="41" spans="2:3" ht="12.95" customHeight="1" x14ac:dyDescent="0.25">
      <c r="B41" s="78" t="s">
        <v>79</v>
      </c>
      <c r="C41" s="94">
        <f>C35*C37/C39</f>
        <v>3954472.1998388399</v>
      </c>
    </row>
    <row r="42" spans="2:3" ht="12.95" customHeight="1" x14ac:dyDescent="0.25">
      <c r="B42" s="78"/>
      <c r="C42" s="95" t="s">
        <v>20</v>
      </c>
    </row>
    <row r="43" spans="2:3" ht="12.95" customHeight="1" x14ac:dyDescent="0.25">
      <c r="B43" s="78" t="s">
        <v>86</v>
      </c>
      <c r="C43" s="158">
        <f>'Ex. Company A+B Data and Result'!F94</f>
        <v>0.1</v>
      </c>
    </row>
    <row r="44" spans="2:3" ht="12.95" customHeight="1" x14ac:dyDescent="0.25">
      <c r="B44" s="78"/>
      <c r="C44" s="80" t="s">
        <v>20</v>
      </c>
    </row>
    <row r="45" spans="2:3" ht="12.95" customHeight="1" x14ac:dyDescent="0.25">
      <c r="B45" s="78" t="s">
        <v>58</v>
      </c>
      <c r="C45" s="158">
        <f>'Ex. Company A+B Data and Result'!F95</f>
        <v>0.41499999999999998</v>
      </c>
    </row>
    <row r="46" spans="2:3" ht="12.95" customHeight="1" x14ac:dyDescent="0.25">
      <c r="B46" s="78"/>
      <c r="C46" s="93" t="s">
        <v>20</v>
      </c>
    </row>
    <row r="47" spans="2:3" ht="12.95" customHeight="1" x14ac:dyDescent="0.25">
      <c r="B47" s="78" t="s">
        <v>87</v>
      </c>
      <c r="C47" s="87">
        <f>'Ex. Company A+B Data and Result'!F96+'Ex. Company A+B Data and Result'!F97</f>
        <v>5404.0895813047709</v>
      </c>
    </row>
    <row r="48" spans="2:3" ht="12.95" customHeight="1" x14ac:dyDescent="0.25">
      <c r="B48" s="78"/>
      <c r="C48" s="95" t="s">
        <v>19</v>
      </c>
    </row>
    <row r="49" spans="2:4" ht="12.95" customHeight="1" x14ac:dyDescent="0.25">
      <c r="B49" s="84" t="s">
        <v>88</v>
      </c>
      <c r="C49" s="105">
        <f>C41*C43*C45*C47*-1</f>
        <v>-886868363.61039996</v>
      </c>
    </row>
    <row r="50" spans="2:4" ht="12.95" customHeight="1" x14ac:dyDescent="0.25">
      <c r="B50" s="81"/>
      <c r="C50" s="82"/>
    </row>
    <row r="51" spans="2:4" ht="12.95" customHeight="1" x14ac:dyDescent="0.25">
      <c r="B51" s="78" t="s">
        <v>63</v>
      </c>
      <c r="C51" s="93">
        <f>'Ex. Company A+B Data and Result'!F66</f>
        <v>259330000</v>
      </c>
    </row>
    <row r="52" spans="2:4" ht="12.95" customHeight="1" x14ac:dyDescent="0.25">
      <c r="B52" s="78"/>
      <c r="C52" s="80" t="s">
        <v>18</v>
      </c>
    </row>
    <row r="53" spans="2:4" ht="12.95" customHeight="1" x14ac:dyDescent="0.25">
      <c r="B53" s="78" t="s">
        <v>89</v>
      </c>
      <c r="C53" s="94">
        <f>'Ex. Company A+B Data and Result'!F99</f>
        <v>1865.5555555555557</v>
      </c>
    </row>
    <row r="54" spans="2:4" ht="12.95" customHeight="1" x14ac:dyDescent="0.25">
      <c r="B54" s="78"/>
      <c r="C54" s="93" t="s">
        <v>19</v>
      </c>
    </row>
    <row r="55" spans="2:4" s="7" customFormat="1" ht="12.95" customHeight="1" x14ac:dyDescent="0.25">
      <c r="B55" s="78" t="s">
        <v>79</v>
      </c>
      <c r="C55" s="94">
        <f>C51/C53</f>
        <v>139009.52948183441</v>
      </c>
      <c r="D55"/>
    </row>
    <row r="56" spans="2:4" ht="12.95" customHeight="1" x14ac:dyDescent="0.25">
      <c r="B56" s="78"/>
      <c r="C56" s="95" t="s">
        <v>20</v>
      </c>
    </row>
    <row r="57" spans="2:4" ht="12.95" customHeight="1" x14ac:dyDescent="0.25">
      <c r="B57" s="78" t="s">
        <v>90</v>
      </c>
      <c r="C57" s="158">
        <f>'Ex. Company A+B Data and Result'!F100</f>
        <v>0.23</v>
      </c>
    </row>
    <row r="58" spans="2:4" ht="12.95" customHeight="1" x14ac:dyDescent="0.25">
      <c r="B58" s="78"/>
      <c r="C58" s="80" t="s">
        <v>20</v>
      </c>
    </row>
    <row r="59" spans="2:4" s="7" customFormat="1" ht="12.95" customHeight="1" x14ac:dyDescent="0.25">
      <c r="B59" s="78" t="s">
        <v>58</v>
      </c>
      <c r="C59" s="158">
        <f>'Ex. Company A+B Data and Result'!F82</f>
        <v>5.2299999999999999E-2</v>
      </c>
      <c r="D59"/>
    </row>
    <row r="60" spans="2:4" ht="12.95" customHeight="1" x14ac:dyDescent="0.25">
      <c r="B60" s="78"/>
      <c r="C60" s="93" t="s">
        <v>20</v>
      </c>
    </row>
    <row r="61" spans="2:4" ht="12.95" customHeight="1" x14ac:dyDescent="0.25">
      <c r="B61" s="78" t="s">
        <v>87</v>
      </c>
      <c r="C61" s="87">
        <f>'Ex. Company A+B Data and Result'!F83+'Ex. Company A+B Data and Result'!F84</f>
        <v>11190.476190476191</v>
      </c>
    </row>
    <row r="62" spans="2:4" ht="12.95" customHeight="1" x14ac:dyDescent="0.25">
      <c r="B62" s="78"/>
      <c r="C62" s="95" t="s">
        <v>19</v>
      </c>
    </row>
    <row r="63" spans="2:4" ht="12.95" customHeight="1" x14ac:dyDescent="0.25">
      <c r="B63" s="84" t="s">
        <v>91</v>
      </c>
      <c r="C63" s="105">
        <f>C55*C57*C59*C61*-1</f>
        <v>-18712105.861056749</v>
      </c>
    </row>
    <row r="64" spans="2:4" s="7" customFormat="1" ht="12.95" customHeight="1" x14ac:dyDescent="0.25">
      <c r="B64" s="81"/>
      <c r="C64" s="82"/>
    </row>
    <row r="65" spans="2:3" ht="12.95" customHeight="1" x14ac:dyDescent="0.25">
      <c r="B65" s="78" t="s">
        <v>64</v>
      </c>
      <c r="C65" s="94">
        <f>'Ex. Company A+B Data and Result'!F67</f>
        <v>18250000000</v>
      </c>
    </row>
    <row r="66" spans="2:3" ht="12.95" customHeight="1" x14ac:dyDescent="0.25">
      <c r="B66" s="78"/>
      <c r="C66" s="80" t="s">
        <v>20</v>
      </c>
    </row>
    <row r="67" spans="2:3" ht="12.95" customHeight="1" x14ac:dyDescent="0.25">
      <c r="B67" s="78" t="s">
        <v>92</v>
      </c>
      <c r="C67" s="158">
        <f>'Ex. Company A+B Data and Result'!F105</f>
        <v>0.55721113297722802</v>
      </c>
    </row>
    <row r="68" spans="2:3" ht="12.95" customHeight="1" x14ac:dyDescent="0.25">
      <c r="B68" s="78"/>
      <c r="C68" s="80" t="s">
        <v>18</v>
      </c>
    </row>
    <row r="69" spans="2:3" ht="12.95" customHeight="1" x14ac:dyDescent="0.25">
      <c r="B69" s="78" t="s">
        <v>85</v>
      </c>
      <c r="C69" s="94">
        <f>'Ex. Company A+B Data and Result'!F106</f>
        <v>14468.6</v>
      </c>
    </row>
    <row r="70" spans="2:3" s="7" customFormat="1" ht="12.95" customHeight="1" x14ac:dyDescent="0.25">
      <c r="B70" s="78"/>
      <c r="C70" s="93" t="s">
        <v>19</v>
      </c>
    </row>
    <row r="71" spans="2:3" ht="12.95" customHeight="1" x14ac:dyDescent="0.25">
      <c r="B71" s="78" t="s">
        <v>79</v>
      </c>
      <c r="C71" s="94">
        <f>C65*C67/C69</f>
        <v>702839.47146471753</v>
      </c>
    </row>
    <row r="72" spans="2:3" s="7" customFormat="1" ht="12.95" customHeight="1" x14ac:dyDescent="0.25">
      <c r="B72" s="78"/>
      <c r="C72" s="95" t="s">
        <v>20</v>
      </c>
    </row>
    <row r="73" spans="2:3" ht="12.95" customHeight="1" x14ac:dyDescent="0.25">
      <c r="B73" s="78" t="s">
        <v>93</v>
      </c>
      <c r="C73" s="158">
        <f>'Ex. Company A+B Data and Result'!F107</f>
        <v>0.38</v>
      </c>
    </row>
    <row r="74" spans="2:3" ht="12.95" customHeight="1" x14ac:dyDescent="0.25">
      <c r="B74" s="78"/>
      <c r="C74" s="80" t="s">
        <v>20</v>
      </c>
    </row>
    <row r="75" spans="2:3" ht="12.95" customHeight="1" x14ac:dyDescent="0.25">
      <c r="B75" s="78" t="s">
        <v>58</v>
      </c>
      <c r="C75" s="158">
        <f>'Ex. Company A+B Data and Result'!F95</f>
        <v>0.41499999999999998</v>
      </c>
    </row>
    <row r="76" spans="2:3" ht="12.95" customHeight="1" x14ac:dyDescent="0.25">
      <c r="B76" s="78"/>
      <c r="C76" s="93" t="s">
        <v>20</v>
      </c>
    </row>
    <row r="77" spans="2:3" ht="12.95" customHeight="1" x14ac:dyDescent="0.25">
      <c r="B77" s="78" t="s">
        <v>87</v>
      </c>
      <c r="C77" s="87">
        <f>'Ex. Company A+B Data and Result'!F96+'Ex. Company A+B Data and Result'!F97</f>
        <v>5404.0895813047709</v>
      </c>
    </row>
    <row r="78" spans="2:3" ht="12.95" customHeight="1" x14ac:dyDescent="0.25">
      <c r="B78" s="78"/>
      <c r="C78" s="95" t="s">
        <v>19</v>
      </c>
    </row>
    <row r="79" spans="2:3" s="7" customFormat="1" ht="12.95" customHeight="1" x14ac:dyDescent="0.25">
      <c r="B79" s="84" t="s">
        <v>94</v>
      </c>
      <c r="C79" s="105">
        <f>C71*C73*C75*C77*-1</f>
        <v>-598977317.24189091</v>
      </c>
    </row>
    <row r="80" spans="2:3" ht="12.95" customHeight="1" x14ac:dyDescent="0.25">
      <c r="B80" s="81"/>
      <c r="C80" s="82"/>
    </row>
    <row r="81" spans="2:3" ht="12.95" customHeight="1" x14ac:dyDescent="0.25">
      <c r="B81" s="84" t="s">
        <v>188</v>
      </c>
      <c r="C81" s="105">
        <f>C19+C49+C63+C79+C33</f>
        <v>-945528442.94296277</v>
      </c>
    </row>
    <row r="82" spans="2:3" ht="12.95" customHeight="1" x14ac:dyDescent="0.25"/>
    <row r="83" spans="2:3" ht="12.95" customHeight="1" x14ac:dyDescent="0.25"/>
    <row r="84" spans="2:3" ht="12.95" customHeight="1" x14ac:dyDescent="0.25"/>
    <row r="85" spans="2:3" ht="12.95" customHeight="1" x14ac:dyDescent="0.25"/>
    <row r="86" spans="2:3" ht="12.95" customHeight="1" x14ac:dyDescent="0.25"/>
    <row r="87" spans="2:3" ht="12.95" customHeight="1" x14ac:dyDescent="0.25"/>
    <row r="88" spans="2:3" ht="12.95" customHeight="1" x14ac:dyDescent="0.25"/>
    <row r="89" spans="2:3" ht="12.95" customHeight="1" x14ac:dyDescent="0.25"/>
    <row r="90" spans="2:3" ht="12.95" customHeight="1" x14ac:dyDescent="0.25"/>
    <row r="91" spans="2:3" ht="12.95" customHeight="1" x14ac:dyDescent="0.25"/>
    <row r="92" spans="2:3" ht="12.95" customHeight="1" x14ac:dyDescent="0.25"/>
    <row r="93" spans="2:3" ht="12.95" customHeight="1" x14ac:dyDescent="0.25"/>
    <row r="94" spans="2:3" ht="12.95" customHeight="1" x14ac:dyDescent="0.25"/>
    <row r="95" spans="2:3" ht="12.95" customHeight="1" x14ac:dyDescent="0.25"/>
    <row r="96" spans="2:3"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36" ht="12.95" customHeight="1" x14ac:dyDescent="0.25"/>
    <row r="137" ht="12.95" customHeight="1" x14ac:dyDescent="0.25"/>
    <row r="138" ht="12.95" customHeight="1" x14ac:dyDescent="0.25"/>
    <row r="139" ht="12.95" customHeight="1" x14ac:dyDescent="0.25"/>
    <row r="140" ht="12.95" customHeight="1" x14ac:dyDescent="0.25"/>
    <row r="141" ht="12.95" customHeight="1" x14ac:dyDescent="0.25"/>
    <row r="142" ht="12.95" customHeight="1" x14ac:dyDescent="0.25"/>
    <row r="143" ht="12.95" customHeight="1" x14ac:dyDescent="0.25"/>
    <row r="144" ht="12.95" customHeight="1" x14ac:dyDescent="0.25"/>
    <row r="145" ht="12.95" customHeight="1" x14ac:dyDescent="0.25"/>
    <row r="146" ht="12.95" customHeight="1" x14ac:dyDescent="0.25"/>
    <row r="147" ht="12.95" customHeight="1" x14ac:dyDescent="0.25"/>
    <row r="148" ht="12.95" customHeight="1" x14ac:dyDescent="0.25"/>
    <row r="149" ht="12.95" customHeight="1" x14ac:dyDescent="0.25"/>
    <row r="150" ht="12.95" customHeight="1" x14ac:dyDescent="0.25"/>
    <row r="151" ht="12.95" customHeight="1" x14ac:dyDescent="0.25"/>
    <row r="152" ht="12.95" customHeight="1" x14ac:dyDescent="0.25"/>
    <row r="153" ht="12.95" customHeight="1" x14ac:dyDescent="0.25"/>
    <row r="154" ht="12.95" customHeight="1" x14ac:dyDescent="0.25"/>
    <row r="155" ht="12.95" customHeight="1" x14ac:dyDescent="0.25"/>
    <row r="156" ht="12.95" customHeight="1" x14ac:dyDescent="0.25"/>
    <row r="157" ht="12.95" customHeight="1" x14ac:dyDescent="0.25"/>
    <row r="158" ht="12.95" customHeight="1" x14ac:dyDescent="0.25"/>
    <row r="159" ht="12.95" customHeight="1" x14ac:dyDescent="0.25"/>
    <row r="160" ht="12.95" customHeight="1" x14ac:dyDescent="0.25"/>
    <row r="161" ht="12.95" customHeight="1" x14ac:dyDescent="0.25"/>
    <row r="162" ht="12.95" customHeight="1" x14ac:dyDescent="0.25"/>
    <row r="163" ht="12.95" customHeight="1" x14ac:dyDescent="0.25"/>
    <row r="164" ht="12.95" customHeight="1" x14ac:dyDescent="0.25"/>
    <row r="165" ht="12.95" customHeight="1" x14ac:dyDescent="0.25"/>
    <row r="166" ht="12.95" customHeight="1" x14ac:dyDescent="0.25"/>
    <row r="167" ht="12.95" customHeight="1" x14ac:dyDescent="0.25"/>
    <row r="168" ht="12.95" customHeight="1" x14ac:dyDescent="0.25"/>
    <row r="169" ht="12.95" customHeight="1" x14ac:dyDescent="0.25"/>
    <row r="170" ht="12.95" customHeight="1" x14ac:dyDescent="0.25"/>
    <row r="171" ht="12.95" customHeight="1" x14ac:dyDescent="0.25"/>
    <row r="172" ht="12.95" customHeight="1" x14ac:dyDescent="0.25"/>
    <row r="173" ht="12.95" customHeight="1" x14ac:dyDescent="0.25"/>
    <row r="174" ht="12.95" customHeight="1" x14ac:dyDescent="0.25"/>
    <row r="175" ht="12.95" customHeight="1" x14ac:dyDescent="0.25"/>
    <row r="176" ht="12.95" customHeight="1" x14ac:dyDescent="0.25"/>
    <row r="177" ht="12.95" customHeight="1" x14ac:dyDescent="0.25"/>
    <row r="178" ht="12.95" customHeight="1" x14ac:dyDescent="0.25"/>
    <row r="179" ht="12.95" customHeight="1" x14ac:dyDescent="0.25"/>
    <row r="180" ht="12.95" customHeight="1" x14ac:dyDescent="0.25"/>
    <row r="181" ht="12.95" customHeight="1" x14ac:dyDescent="0.25"/>
    <row r="182" ht="12.95" customHeight="1" x14ac:dyDescent="0.25"/>
    <row r="183" ht="12.95" customHeight="1" x14ac:dyDescent="0.25"/>
    <row r="184" ht="12.95" customHeight="1" x14ac:dyDescent="0.25"/>
    <row r="185" ht="12.95" customHeight="1" x14ac:dyDescent="0.25"/>
    <row r="186" ht="12.95" customHeight="1" x14ac:dyDescent="0.25"/>
    <row r="187" ht="12.95" customHeight="1" x14ac:dyDescent="0.25"/>
    <row r="188" ht="12.95" customHeight="1" x14ac:dyDescent="0.25"/>
    <row r="189" ht="12.95" customHeight="1" x14ac:dyDescent="0.25"/>
    <row r="190" ht="12.95" customHeight="1" x14ac:dyDescent="0.25"/>
    <row r="191" ht="12.95" customHeight="1" x14ac:dyDescent="0.25"/>
    <row r="192" ht="12.95" customHeight="1" x14ac:dyDescent="0.25"/>
    <row r="193" ht="12.95" customHeight="1" x14ac:dyDescent="0.25"/>
    <row r="194" ht="12.95" customHeight="1" x14ac:dyDescent="0.25"/>
    <row r="195" ht="12.95" customHeight="1" x14ac:dyDescent="0.25"/>
    <row r="196" ht="12.95" customHeight="1" x14ac:dyDescent="0.25"/>
    <row r="197" ht="12.95" customHeight="1" x14ac:dyDescent="0.25"/>
    <row r="198" ht="12.95" customHeight="1" x14ac:dyDescent="0.25"/>
    <row r="199" ht="12.95" customHeight="1" x14ac:dyDescent="0.25"/>
    <row r="200" ht="12.95" customHeight="1" x14ac:dyDescent="0.25"/>
    <row r="201" ht="12.95" customHeight="1" x14ac:dyDescent="0.25"/>
    <row r="202" ht="12.95" customHeight="1" x14ac:dyDescent="0.25"/>
    <row r="203" ht="12.95" customHeight="1" x14ac:dyDescent="0.25"/>
    <row r="204" ht="12.95" customHeight="1" x14ac:dyDescent="0.25"/>
    <row r="205" ht="12.95" customHeight="1" x14ac:dyDescent="0.25"/>
    <row r="206" ht="12.95" customHeight="1" x14ac:dyDescent="0.25"/>
    <row r="207" ht="12.95" customHeight="1" x14ac:dyDescent="0.25"/>
    <row r="208" ht="12.95" customHeight="1" x14ac:dyDescent="0.25"/>
    <row r="209" ht="12.95" customHeight="1" x14ac:dyDescent="0.25"/>
    <row r="210" ht="12.95" customHeight="1" x14ac:dyDescent="0.25"/>
    <row r="211" ht="12.95" customHeight="1" x14ac:dyDescent="0.25"/>
    <row r="212" ht="12.95" customHeight="1" x14ac:dyDescent="0.25"/>
    <row r="213" ht="12.95" customHeight="1" x14ac:dyDescent="0.25"/>
  </sheetData>
  <mergeCells count="1">
    <mergeCell ref="B5:D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5E54D-A949-4022-96CE-188DEB7B2958}">
  <dimension ref="A2:G176"/>
  <sheetViews>
    <sheetView showGridLines="0" zoomScale="80" zoomScaleNormal="80" workbookViewId="0"/>
  </sheetViews>
  <sheetFormatPr defaultColWidth="0"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41.7109375" hidden="1" customWidth="1"/>
    <col min="7" max="7" width="17.28515625" hidden="1" customWidth="1"/>
    <col min="8" max="16384" width="11.42578125" hidden="1"/>
  </cols>
  <sheetData>
    <row r="2" spans="2:4" ht="15" customHeight="1" x14ac:dyDescent="0.25">
      <c r="B2" s="4" t="s">
        <v>47</v>
      </c>
      <c r="C2" s="2"/>
      <c r="D2" s="3"/>
    </row>
    <row r="3" spans="2:4" ht="15" customHeight="1" x14ac:dyDescent="0.25">
      <c r="B3" s="6" t="s">
        <v>45</v>
      </c>
      <c r="C3" s="5"/>
      <c r="D3" s="68" t="s">
        <v>8</v>
      </c>
    </row>
    <row r="4" spans="2:4" ht="15" customHeight="1" x14ac:dyDescent="0.25">
      <c r="B4" s="6" t="s">
        <v>46</v>
      </c>
      <c r="C4" s="5"/>
      <c r="D4" s="68" t="s">
        <v>9</v>
      </c>
    </row>
    <row r="5" spans="2:4" ht="39.950000000000003" customHeight="1" x14ac:dyDescent="0.25">
      <c r="B5" s="190" t="s">
        <v>194</v>
      </c>
      <c r="C5" s="190"/>
      <c r="D5" s="190"/>
    </row>
    <row r="6" spans="2:4" ht="12.95" customHeight="1" x14ac:dyDescent="0.25">
      <c r="B6" s="72" t="s">
        <v>10</v>
      </c>
      <c r="C6" s="72" t="s">
        <v>12</v>
      </c>
    </row>
    <row r="7" spans="2:4" ht="12.95" customHeight="1" x14ac:dyDescent="0.25">
      <c r="B7" s="78" t="s">
        <v>174</v>
      </c>
      <c r="C7" s="94">
        <f>'Ex. Company A+B Data and Result'!F59</f>
        <v>686671</v>
      </c>
    </row>
    <row r="8" spans="2:4" ht="12.95" customHeight="1" x14ac:dyDescent="0.25">
      <c r="B8" s="78"/>
      <c r="C8" s="80" t="s">
        <v>20</v>
      </c>
    </row>
    <row r="9" spans="2:4" ht="12.95" customHeight="1" x14ac:dyDescent="0.25">
      <c r="B9" s="78" t="s">
        <v>175</v>
      </c>
      <c r="C9" s="93">
        <f>'Ex. Company A+B Data and Result'!F60</f>
        <v>17.850000000000001</v>
      </c>
    </row>
    <row r="10" spans="2:4" s="8" customFormat="1" ht="12.95" customHeight="1" x14ac:dyDescent="0.25">
      <c r="B10" s="78"/>
      <c r="C10" s="80" t="s">
        <v>19</v>
      </c>
    </row>
    <row r="11" spans="2:4" ht="12.95" customHeight="1" x14ac:dyDescent="0.25">
      <c r="B11" s="78" t="s">
        <v>176</v>
      </c>
      <c r="C11" s="88">
        <f>C9*C7</f>
        <v>12257077.350000001</v>
      </c>
    </row>
    <row r="12" spans="2:4" s="7" customFormat="1" ht="12.95" customHeight="1" x14ac:dyDescent="0.25">
      <c r="B12" s="78"/>
      <c r="C12" s="80" t="s">
        <v>18</v>
      </c>
    </row>
    <row r="13" spans="2:4" ht="12.95" customHeight="1" x14ac:dyDescent="0.25">
      <c r="B13" s="78" t="s">
        <v>177</v>
      </c>
      <c r="C13" s="170">
        <f>'Ex. Company A+B Data and Result'!F61</f>
        <v>229.28100000000001</v>
      </c>
    </row>
    <row r="14" spans="2:4" ht="12.95" customHeight="1" x14ac:dyDescent="0.25">
      <c r="B14" s="78"/>
      <c r="C14" s="94" t="s">
        <v>20</v>
      </c>
    </row>
    <row r="15" spans="2:4" ht="12.95" customHeight="1" x14ac:dyDescent="0.25">
      <c r="B15" s="78" t="s">
        <v>72</v>
      </c>
      <c r="C15" s="87">
        <f>'Ex. Company A+B Data and Result'!F111</f>
        <v>3568</v>
      </c>
    </row>
    <row r="16" spans="2:4" ht="12.95" customHeight="1" x14ac:dyDescent="0.25">
      <c r="B16" s="78"/>
      <c r="C16" s="95" t="s">
        <v>19</v>
      </c>
    </row>
    <row r="17" spans="2:3" ht="12.95" customHeight="1" x14ac:dyDescent="0.25">
      <c r="B17" s="84" t="s">
        <v>76</v>
      </c>
      <c r="C17" s="105">
        <f>C11/C13*C15*-1</f>
        <v>-190740846.31870937</v>
      </c>
    </row>
    <row r="18" spans="2:3" ht="12.95" customHeight="1" x14ac:dyDescent="0.25">
      <c r="B18" s="96"/>
      <c r="C18" s="97"/>
    </row>
    <row r="19" spans="2:3" ht="12.95" customHeight="1" x14ac:dyDescent="0.25">
      <c r="B19" s="84" t="s">
        <v>189</v>
      </c>
      <c r="C19" s="105">
        <f>C17</f>
        <v>-190740846.31870937</v>
      </c>
    </row>
    <row r="20" spans="2:3" ht="12.95" customHeight="1" x14ac:dyDescent="0.25"/>
    <row r="21" spans="2:3" ht="12.95" customHeight="1" x14ac:dyDescent="0.25"/>
    <row r="22" spans="2:3" ht="12.95" customHeight="1" x14ac:dyDescent="0.25"/>
    <row r="23" spans="2:3" ht="12.95" customHeight="1" x14ac:dyDescent="0.25"/>
    <row r="24" spans="2:3" ht="12.95" customHeight="1" x14ac:dyDescent="0.25"/>
    <row r="25" spans="2:3" ht="12.95" customHeight="1" x14ac:dyDescent="0.25"/>
    <row r="26" spans="2:3" ht="12.95" customHeight="1" x14ac:dyDescent="0.25"/>
    <row r="27" spans="2:3" ht="12.95" customHeight="1" x14ac:dyDescent="0.25"/>
    <row r="28" spans="2:3" ht="12.95" customHeight="1" x14ac:dyDescent="0.25"/>
    <row r="29" spans="2:3" ht="12.95" customHeight="1" x14ac:dyDescent="0.25"/>
    <row r="30" spans="2:3" ht="12.95" customHeight="1" x14ac:dyDescent="0.25">
      <c r="B30" s="83"/>
      <c r="C30" s="91"/>
    </row>
    <row r="31" spans="2:3" ht="12.95" customHeight="1" x14ac:dyDescent="0.25"/>
    <row r="32" spans="2:3" ht="12.95" customHeight="1" x14ac:dyDescent="0.25"/>
    <row r="33" spans="2:3" ht="12.95" customHeight="1" x14ac:dyDescent="0.25"/>
    <row r="34" spans="2:3" ht="12.95" customHeight="1" x14ac:dyDescent="0.25">
      <c r="B34" s="11"/>
      <c r="C34" s="14"/>
    </row>
    <row r="35" spans="2:3" ht="12.95" customHeight="1" x14ac:dyDescent="0.25">
      <c r="B35" s="11"/>
      <c r="C35" s="14"/>
    </row>
    <row r="36" spans="2:3" ht="12.95" customHeight="1" x14ac:dyDescent="0.25">
      <c r="B36" s="15"/>
      <c r="C36" s="14"/>
    </row>
    <row r="37" spans="2:3" ht="12.95" customHeight="1" x14ac:dyDescent="0.25">
      <c r="B37" s="11"/>
      <c r="C37" s="14"/>
    </row>
    <row r="38" spans="2:3" ht="12.95" customHeight="1" x14ac:dyDescent="0.25">
      <c r="B38" s="11"/>
      <c r="C38" s="14"/>
    </row>
    <row r="39" spans="2:3" ht="12.95" customHeight="1" x14ac:dyDescent="0.25">
      <c r="B39" s="11"/>
      <c r="C39" s="16"/>
    </row>
    <row r="40" spans="2:3" ht="12.95" customHeight="1" x14ac:dyDescent="0.25">
      <c r="B40" s="11"/>
      <c r="C40" s="14"/>
    </row>
    <row r="41" spans="2:3" ht="12.95" customHeight="1" x14ac:dyDescent="0.25">
      <c r="B41" s="11"/>
      <c r="C41" s="14"/>
    </row>
    <row r="42" spans="2:3" ht="12.95" customHeight="1" x14ac:dyDescent="0.25">
      <c r="B42" s="15"/>
      <c r="C42" s="14"/>
    </row>
    <row r="43" spans="2:3" ht="12.95" customHeight="1" x14ac:dyDescent="0.25">
      <c r="B43" s="11"/>
      <c r="C43" s="14"/>
    </row>
    <row r="44" spans="2:3" ht="12.95" customHeight="1" x14ac:dyDescent="0.25">
      <c r="B44" s="11"/>
      <c r="C44" s="17"/>
    </row>
    <row r="45" spans="2:3" ht="12.95" customHeight="1" x14ac:dyDescent="0.25">
      <c r="B45" s="11"/>
      <c r="C45" s="16"/>
    </row>
    <row r="46" spans="2:3" ht="12.95" customHeight="1" x14ac:dyDescent="0.25">
      <c r="B46" s="11"/>
      <c r="C46" s="14"/>
    </row>
    <row r="47" spans="2:3" ht="12.95" customHeight="1" x14ac:dyDescent="0.25">
      <c r="B47" s="11"/>
      <c r="C47" s="14"/>
    </row>
    <row r="48" spans="2:3" ht="12.95" customHeight="1" x14ac:dyDescent="0.25">
      <c r="B48" s="11"/>
      <c r="C48" s="14"/>
    </row>
    <row r="49" spans="2:3" ht="12.95" customHeight="1" x14ac:dyDescent="0.25">
      <c r="B49" s="11"/>
      <c r="C49" s="14"/>
    </row>
    <row r="50" spans="2:3" ht="12.95" customHeight="1" x14ac:dyDescent="0.25">
      <c r="B50" s="11"/>
      <c r="C50" s="14"/>
    </row>
    <row r="51" spans="2:3" ht="12.95" customHeight="1" x14ac:dyDescent="0.25">
      <c r="B51" s="11"/>
      <c r="C51" s="14"/>
    </row>
    <row r="52" spans="2:3" ht="12.95" customHeight="1" x14ac:dyDescent="0.25">
      <c r="B52" s="11"/>
      <c r="C52" s="17"/>
    </row>
    <row r="53" spans="2:3" s="7" customFormat="1" ht="12.95" customHeight="1" x14ac:dyDescent="0.25">
      <c r="B53" s="11"/>
      <c r="C53" s="16"/>
    </row>
    <row r="54" spans="2:3" ht="12.95" customHeight="1" x14ac:dyDescent="0.25">
      <c r="B54" s="11"/>
      <c r="C54" s="14"/>
    </row>
    <row r="55" spans="2:3" ht="12.95" customHeight="1" x14ac:dyDescent="0.25">
      <c r="B55" s="11"/>
      <c r="C55" s="18"/>
    </row>
    <row r="56" spans="2:3" ht="12.95" customHeight="1" x14ac:dyDescent="0.25">
      <c r="B56" s="11"/>
      <c r="C56" s="14"/>
    </row>
    <row r="57" spans="2:3" s="7" customFormat="1" ht="12.95" customHeight="1" x14ac:dyDescent="0.25">
      <c r="B57" s="11"/>
      <c r="C57" s="14"/>
    </row>
    <row r="58" spans="2:3" ht="12.95" customHeight="1" x14ac:dyDescent="0.25">
      <c r="B58" s="11"/>
      <c r="C58" s="14"/>
    </row>
    <row r="59" spans="2:3" ht="12.95" customHeight="1" x14ac:dyDescent="0.25">
      <c r="B59" s="11"/>
      <c r="C59" s="14"/>
    </row>
    <row r="60" spans="2:3" ht="12.95" customHeight="1" x14ac:dyDescent="0.25">
      <c r="B60" s="11"/>
      <c r="C60" s="14"/>
    </row>
    <row r="61" spans="2:3" ht="12.95" customHeight="1" x14ac:dyDescent="0.25">
      <c r="B61" s="11"/>
      <c r="C61" s="14"/>
    </row>
    <row r="62" spans="2:3" ht="12.95" customHeight="1" x14ac:dyDescent="0.25">
      <c r="B62" s="11"/>
      <c r="C62" s="14"/>
    </row>
    <row r="63" spans="2:3" s="7" customFormat="1" ht="12.95" customHeight="1" x14ac:dyDescent="0.25">
      <c r="B63" s="11"/>
      <c r="C63" s="14"/>
    </row>
    <row r="64" spans="2:3" ht="12.95" customHeight="1" x14ac:dyDescent="0.25">
      <c r="B64" s="15"/>
      <c r="C64" s="19"/>
    </row>
    <row r="65" spans="2:3" ht="12.95" customHeight="1" x14ac:dyDescent="0.25">
      <c r="B65" s="11"/>
      <c r="C65" s="12"/>
    </row>
    <row r="66" spans="2:3" ht="12.95" customHeight="1" x14ac:dyDescent="0.25">
      <c r="B66" s="20"/>
      <c r="C66" s="20"/>
    </row>
    <row r="67" spans="2:3" ht="12.95" customHeight="1" x14ac:dyDescent="0.25">
      <c r="B67" s="20"/>
      <c r="C67" s="20"/>
    </row>
    <row r="68" spans="2:3" ht="12.95" customHeight="1" x14ac:dyDescent="0.25">
      <c r="B68" s="20"/>
      <c r="C68" s="20"/>
    </row>
    <row r="69" spans="2:3" s="7" customFormat="1" ht="12.95" customHeight="1" x14ac:dyDescent="0.25">
      <c r="B69"/>
      <c r="C69"/>
    </row>
    <row r="70" spans="2:3" ht="12.95" customHeight="1" x14ac:dyDescent="0.25"/>
    <row r="71" spans="2:3" s="7" customFormat="1" ht="12.95" customHeight="1" x14ac:dyDescent="0.25">
      <c r="B71"/>
      <c r="C71"/>
    </row>
    <row r="72" spans="2:3" ht="12.95" customHeight="1" x14ac:dyDescent="0.25"/>
    <row r="73" spans="2:3" ht="12.95" customHeight="1" x14ac:dyDescent="0.25"/>
    <row r="74" spans="2:3" ht="12.95" customHeight="1" x14ac:dyDescent="0.25"/>
    <row r="75" spans="2:3" ht="12.95" customHeight="1" x14ac:dyDescent="0.25"/>
    <row r="76" spans="2:3" ht="12.95" customHeight="1" x14ac:dyDescent="0.25"/>
    <row r="77" spans="2:3" ht="12.95" customHeight="1" x14ac:dyDescent="0.25"/>
    <row r="78" spans="2:3" ht="12.95" customHeight="1" x14ac:dyDescent="0.25"/>
    <row r="79" spans="2:3" s="7" customFormat="1" ht="12.95" customHeight="1" x14ac:dyDescent="0.25">
      <c r="B79"/>
      <c r="C79"/>
    </row>
    <row r="80" spans="2:3" ht="12.95" customHeight="1" x14ac:dyDescent="0.25"/>
    <row r="81" spans="2:3" s="7" customFormat="1" ht="12.95" customHeight="1" x14ac:dyDescent="0.25">
      <c r="B81"/>
      <c r="C81"/>
    </row>
    <row r="82" spans="2:3" ht="12.95" customHeight="1" x14ac:dyDescent="0.25"/>
    <row r="83" spans="2:3" ht="12.95" customHeight="1" x14ac:dyDescent="0.25"/>
    <row r="84" spans="2:3" ht="12.95" customHeight="1" x14ac:dyDescent="0.25"/>
    <row r="85" spans="2:3" s="7" customFormat="1" ht="12.95" customHeight="1" x14ac:dyDescent="0.25">
      <c r="B85"/>
      <c r="C85"/>
    </row>
    <row r="86" spans="2:3" ht="12.95" customHeight="1" x14ac:dyDescent="0.25"/>
    <row r="87" spans="2:3" ht="12.95" customHeight="1" x14ac:dyDescent="0.25"/>
    <row r="88" spans="2:3" ht="12.95" customHeight="1" x14ac:dyDescent="0.25"/>
    <row r="89" spans="2:3" ht="12.95" customHeight="1" x14ac:dyDescent="0.25"/>
    <row r="90" spans="2:3" ht="12.95" customHeight="1" x14ac:dyDescent="0.25"/>
    <row r="91" spans="2:3" ht="12.95" customHeight="1" x14ac:dyDescent="0.25"/>
    <row r="92" spans="2:3" ht="12.95" customHeight="1" x14ac:dyDescent="0.25"/>
    <row r="93" spans="2:3" ht="12.95" customHeight="1" x14ac:dyDescent="0.25"/>
    <row r="94" spans="2:3" ht="12.95" customHeight="1" x14ac:dyDescent="0.25"/>
    <row r="95" spans="2:3" ht="12.95" customHeight="1" x14ac:dyDescent="0.25"/>
    <row r="96" spans="2:3"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36" ht="12.95" customHeight="1" x14ac:dyDescent="0.25"/>
    <row r="137" ht="12.95" customHeight="1" x14ac:dyDescent="0.25"/>
    <row r="138" ht="12.95" customHeight="1" x14ac:dyDescent="0.25"/>
    <row r="139" ht="12.95" customHeight="1" x14ac:dyDescent="0.25"/>
    <row r="140" ht="12.95" customHeight="1" x14ac:dyDescent="0.25"/>
    <row r="141" ht="12.95" customHeight="1" x14ac:dyDescent="0.25"/>
    <row r="142" ht="12.95" customHeight="1" x14ac:dyDescent="0.25"/>
    <row r="143" ht="12.95" customHeight="1" x14ac:dyDescent="0.25"/>
    <row r="144" ht="12.95" customHeight="1" x14ac:dyDescent="0.25"/>
    <row r="145" ht="12.95" customHeight="1" x14ac:dyDescent="0.25"/>
    <row r="146" ht="12.95" customHeight="1" x14ac:dyDescent="0.25"/>
    <row r="147" ht="12.95" customHeight="1" x14ac:dyDescent="0.25"/>
    <row r="148" ht="12.95" customHeight="1" x14ac:dyDescent="0.25"/>
    <row r="149" ht="12.95" customHeight="1" x14ac:dyDescent="0.25"/>
    <row r="150" ht="12.95" customHeight="1" x14ac:dyDescent="0.25"/>
    <row r="151" ht="12.95" customHeight="1" x14ac:dyDescent="0.25"/>
    <row r="152" ht="12.95" customHeight="1" x14ac:dyDescent="0.25"/>
    <row r="153" ht="12.95" customHeight="1" x14ac:dyDescent="0.25"/>
    <row r="154" ht="12.95" customHeight="1" x14ac:dyDescent="0.25"/>
    <row r="155" ht="12.95" customHeight="1" x14ac:dyDescent="0.25"/>
    <row r="156" ht="12.95" customHeight="1" x14ac:dyDescent="0.25"/>
    <row r="157" ht="12.95" customHeight="1" x14ac:dyDescent="0.25"/>
    <row r="158" ht="12.95" customHeight="1" x14ac:dyDescent="0.25"/>
    <row r="159" ht="12.95" customHeight="1" x14ac:dyDescent="0.25"/>
    <row r="160" ht="12.95" customHeight="1" x14ac:dyDescent="0.25"/>
    <row r="161" ht="12.95" customHeight="1" x14ac:dyDescent="0.25"/>
    <row r="162" ht="12.95" customHeight="1" x14ac:dyDescent="0.25"/>
    <row r="163" ht="12.95" customHeight="1" x14ac:dyDescent="0.25"/>
    <row r="164" ht="12.95" customHeight="1" x14ac:dyDescent="0.25"/>
    <row r="165" ht="12.95" customHeight="1" x14ac:dyDescent="0.25"/>
    <row r="166" ht="12.95" customHeight="1" x14ac:dyDescent="0.25"/>
    <row r="167" ht="12.95" customHeight="1" x14ac:dyDescent="0.25"/>
    <row r="168" ht="12.95" customHeight="1" x14ac:dyDescent="0.25"/>
    <row r="169" ht="12.95" customHeight="1" x14ac:dyDescent="0.25"/>
    <row r="170" ht="12.95" customHeight="1" x14ac:dyDescent="0.25"/>
    <row r="171" ht="12.95" customHeight="1" x14ac:dyDescent="0.25"/>
    <row r="172" ht="12.95" customHeight="1" x14ac:dyDescent="0.25"/>
    <row r="173" ht="12.95" customHeight="1" x14ac:dyDescent="0.25"/>
    <row r="174" ht="12.95" customHeight="1" x14ac:dyDescent="0.25"/>
    <row r="175" ht="12.95" customHeight="1" x14ac:dyDescent="0.25"/>
    <row r="176" ht="12.95" customHeight="1" x14ac:dyDescent="0.25"/>
  </sheetData>
  <mergeCells count="1">
    <mergeCell ref="B5:D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CF56B-0071-4BD9-848E-83DE0D4C94D4}">
  <dimension ref="A2:E149"/>
  <sheetViews>
    <sheetView showGridLines="0" zoomScale="80" zoomScaleNormal="80" workbookViewId="0"/>
  </sheetViews>
  <sheetFormatPr defaultColWidth="0" defaultRowHeight="15" x14ac:dyDescent="0.25"/>
  <cols>
    <col min="1" max="1" width="4.28515625" customWidth="1"/>
    <col min="2" max="2" width="47.28515625" customWidth="1"/>
    <col min="3" max="3" width="31.140625" customWidth="1"/>
    <col min="4" max="4" width="31.28515625" bestFit="1" customWidth="1"/>
    <col min="5" max="5" width="11.42578125" customWidth="1"/>
    <col min="6" max="16384" width="11.42578125" hidden="1"/>
  </cols>
  <sheetData>
    <row r="2" spans="2:4" ht="15" customHeight="1" x14ac:dyDescent="0.25">
      <c r="B2" s="4" t="s">
        <v>47</v>
      </c>
      <c r="C2" s="2"/>
      <c r="D2" s="3"/>
    </row>
    <row r="3" spans="2:4" ht="15" customHeight="1" x14ac:dyDescent="0.25">
      <c r="B3" s="6" t="s">
        <v>45</v>
      </c>
      <c r="C3" s="5"/>
      <c r="D3" s="68" t="s">
        <v>8</v>
      </c>
    </row>
    <row r="4" spans="2:4" ht="15" customHeight="1" x14ac:dyDescent="0.25">
      <c r="B4" s="6" t="s">
        <v>46</v>
      </c>
      <c r="C4" s="5"/>
      <c r="D4" s="68" t="s">
        <v>9</v>
      </c>
    </row>
    <row r="5" spans="2:4" ht="39.950000000000003" customHeight="1" x14ac:dyDescent="0.25">
      <c r="B5" s="190" t="s">
        <v>194</v>
      </c>
      <c r="C5" s="190"/>
      <c r="D5" s="190"/>
    </row>
    <row r="6" spans="2:4" ht="12.95" customHeight="1" x14ac:dyDescent="0.25">
      <c r="B6" s="72" t="s">
        <v>10</v>
      </c>
      <c r="C6" s="72" t="s">
        <v>12</v>
      </c>
    </row>
    <row r="7" spans="2:4" ht="12.95" customHeight="1" x14ac:dyDescent="0.25">
      <c r="B7" s="9" t="s">
        <v>23</v>
      </c>
      <c r="C7" s="21" t="s">
        <v>178</v>
      </c>
    </row>
    <row r="8" spans="2:4" ht="12.95" customHeight="1" x14ac:dyDescent="0.25">
      <c r="B8" s="10" t="s">
        <v>190</v>
      </c>
      <c r="C8" s="22">
        <v>0</v>
      </c>
    </row>
    <row r="9" spans="2:4" ht="12.95" customHeight="1" x14ac:dyDescent="0.25"/>
    <row r="10" spans="2:4" ht="12.95" customHeight="1" x14ac:dyDescent="0.25"/>
    <row r="11" spans="2:4" ht="12.95" customHeight="1" x14ac:dyDescent="0.25"/>
    <row r="12" spans="2:4" ht="12.95" customHeight="1" x14ac:dyDescent="0.25"/>
    <row r="13" spans="2:4" ht="12.95" customHeight="1" x14ac:dyDescent="0.25"/>
    <row r="14" spans="2:4" ht="12.95" customHeight="1" x14ac:dyDescent="0.25"/>
    <row r="15" spans="2:4" ht="12.95" customHeight="1" x14ac:dyDescent="0.25">
      <c r="B15" s="11"/>
      <c r="C15" s="14"/>
    </row>
    <row r="16" spans="2:4" ht="12.95" customHeight="1" x14ac:dyDescent="0.25">
      <c r="B16" s="11"/>
      <c r="C16" s="14"/>
    </row>
    <row r="17" spans="2:3" ht="12.95" customHeight="1" x14ac:dyDescent="0.25">
      <c r="B17" s="11"/>
      <c r="C17" s="14"/>
    </row>
    <row r="18" spans="2:3" ht="12.95" customHeight="1" x14ac:dyDescent="0.25">
      <c r="B18" s="15"/>
      <c r="C18" s="14"/>
    </row>
    <row r="19" spans="2:3" ht="12.95" customHeight="1" x14ac:dyDescent="0.25">
      <c r="B19" s="11"/>
      <c r="C19" s="14"/>
    </row>
    <row r="20" spans="2:3" ht="12.95" customHeight="1" x14ac:dyDescent="0.25">
      <c r="B20" s="11"/>
      <c r="C20" s="14"/>
    </row>
    <row r="21" spans="2:3" ht="12.95" customHeight="1" x14ac:dyDescent="0.25">
      <c r="B21" s="11"/>
      <c r="C21" s="16"/>
    </row>
    <row r="22" spans="2:3" ht="12.95" customHeight="1" x14ac:dyDescent="0.25">
      <c r="B22" s="11"/>
      <c r="C22" s="14"/>
    </row>
    <row r="23" spans="2:3" ht="12.95" customHeight="1" x14ac:dyDescent="0.25">
      <c r="B23" s="11"/>
      <c r="C23" s="14"/>
    </row>
    <row r="24" spans="2:3" ht="12.95" customHeight="1" x14ac:dyDescent="0.25">
      <c r="B24" s="15"/>
      <c r="C24" s="14"/>
    </row>
    <row r="25" spans="2:3" ht="12.95" customHeight="1" x14ac:dyDescent="0.25">
      <c r="B25" s="11"/>
      <c r="C25" s="14"/>
    </row>
    <row r="26" spans="2:3" ht="12.95" customHeight="1" x14ac:dyDescent="0.25">
      <c r="B26" s="11"/>
      <c r="C26" s="17"/>
    </row>
    <row r="27" spans="2:3" ht="12.95" customHeight="1" x14ac:dyDescent="0.25">
      <c r="B27" s="11"/>
      <c r="C27" s="16"/>
    </row>
    <row r="28" spans="2:3" ht="12.95" customHeight="1" x14ac:dyDescent="0.25">
      <c r="B28" s="11"/>
      <c r="C28" s="14"/>
    </row>
    <row r="29" spans="2:3" ht="12.95" customHeight="1" x14ac:dyDescent="0.25">
      <c r="B29" s="11"/>
      <c r="C29" s="14"/>
    </row>
    <row r="30" spans="2:3" ht="12.95" customHeight="1" x14ac:dyDescent="0.25">
      <c r="B30" s="11"/>
      <c r="C30" s="14"/>
    </row>
    <row r="31" spans="2:3" ht="12.95" customHeight="1" x14ac:dyDescent="0.25">
      <c r="B31" s="11"/>
      <c r="C31" s="14"/>
    </row>
    <row r="32" spans="2:3" ht="12.95" customHeight="1" x14ac:dyDescent="0.25">
      <c r="B32" s="11"/>
      <c r="C32" s="14"/>
    </row>
    <row r="33" spans="2:3" ht="12.95" customHeight="1" x14ac:dyDescent="0.25">
      <c r="B33" s="11"/>
      <c r="C33" s="14"/>
    </row>
    <row r="34" spans="2:3" ht="12.95" customHeight="1" x14ac:dyDescent="0.25">
      <c r="B34" s="11"/>
      <c r="C34" s="17"/>
    </row>
    <row r="35" spans="2:3" s="7" customFormat="1" ht="12.95" customHeight="1" x14ac:dyDescent="0.25">
      <c r="B35" s="11"/>
      <c r="C35" s="16"/>
    </row>
    <row r="36" spans="2:3" ht="12.95" customHeight="1" x14ac:dyDescent="0.25">
      <c r="B36" s="11"/>
      <c r="C36" s="14"/>
    </row>
    <row r="37" spans="2:3" ht="12.95" customHeight="1" x14ac:dyDescent="0.25">
      <c r="B37" s="11"/>
      <c r="C37" s="18"/>
    </row>
    <row r="38" spans="2:3" ht="12.95" customHeight="1" x14ac:dyDescent="0.25">
      <c r="B38" s="11"/>
      <c r="C38" s="14"/>
    </row>
    <row r="39" spans="2:3" s="7" customFormat="1" ht="12.95" customHeight="1" x14ac:dyDescent="0.25">
      <c r="B39" s="11"/>
      <c r="C39" s="14"/>
    </row>
    <row r="40" spans="2:3" ht="12.95" customHeight="1" x14ac:dyDescent="0.25">
      <c r="B40" s="11"/>
      <c r="C40" s="14"/>
    </row>
    <row r="41" spans="2:3" ht="12.95" customHeight="1" x14ac:dyDescent="0.25">
      <c r="B41" s="11"/>
      <c r="C41" s="14"/>
    </row>
    <row r="42" spans="2:3" ht="12.95" customHeight="1" x14ac:dyDescent="0.25">
      <c r="B42" s="11"/>
      <c r="C42" s="14"/>
    </row>
    <row r="43" spans="2:3" ht="12.95" customHeight="1" x14ac:dyDescent="0.25">
      <c r="B43" s="11"/>
      <c r="C43" s="14"/>
    </row>
    <row r="44" spans="2:3" ht="12.95" customHeight="1" x14ac:dyDescent="0.25">
      <c r="B44" s="11"/>
      <c r="C44" s="14"/>
    </row>
    <row r="45" spans="2:3" s="7" customFormat="1" ht="12.95" customHeight="1" x14ac:dyDescent="0.25">
      <c r="B45" s="11"/>
      <c r="C45" s="14"/>
    </row>
    <row r="46" spans="2:3" ht="12.95" customHeight="1" x14ac:dyDescent="0.25">
      <c r="B46" s="15"/>
      <c r="C46" s="19"/>
    </row>
    <row r="47" spans="2:3" ht="12.95" customHeight="1" x14ac:dyDescent="0.25">
      <c r="B47" s="11"/>
      <c r="C47" s="12"/>
    </row>
    <row r="48" spans="2:3" ht="12.95" customHeight="1" x14ac:dyDescent="0.25">
      <c r="B48" s="20"/>
      <c r="C48" s="20"/>
    </row>
    <row r="49" spans="2:3" ht="12.95" customHeight="1" x14ac:dyDescent="0.25">
      <c r="B49" s="20"/>
      <c r="C49" s="20"/>
    </row>
    <row r="50" spans="2:3" ht="12.95" customHeight="1" x14ac:dyDescent="0.25">
      <c r="B50" s="20"/>
      <c r="C50" s="20"/>
    </row>
    <row r="51" spans="2:3" s="7" customFormat="1" ht="12.95" customHeight="1" x14ac:dyDescent="0.25">
      <c r="B51"/>
      <c r="C51"/>
    </row>
    <row r="52" spans="2:3" ht="12.95" customHeight="1" x14ac:dyDescent="0.25"/>
    <row r="53" spans="2:3" s="7" customFormat="1" ht="12.95" customHeight="1" x14ac:dyDescent="0.25">
      <c r="B53"/>
      <c r="C53"/>
    </row>
    <row r="54" spans="2:3" ht="12.95" customHeight="1" x14ac:dyDescent="0.25"/>
    <row r="55" spans="2:3" ht="12.95" customHeight="1" x14ac:dyDescent="0.25"/>
    <row r="56" spans="2:3" ht="12.95" customHeight="1" x14ac:dyDescent="0.25"/>
    <row r="57" spans="2:3" ht="12.95" customHeight="1" x14ac:dyDescent="0.25"/>
    <row r="58" spans="2:3" ht="12.95" customHeight="1" x14ac:dyDescent="0.25"/>
    <row r="59" spans="2:3" ht="12.95" customHeight="1" x14ac:dyDescent="0.25"/>
    <row r="60" spans="2:3" ht="12.95" customHeight="1" x14ac:dyDescent="0.25"/>
    <row r="61" spans="2:3" s="7" customFormat="1" ht="12.95" customHeight="1" x14ac:dyDescent="0.25">
      <c r="B61"/>
      <c r="C61"/>
    </row>
    <row r="62" spans="2:3" ht="12.95" customHeight="1" x14ac:dyDescent="0.25"/>
    <row r="63" spans="2:3" s="7" customFormat="1" ht="12.95" customHeight="1" x14ac:dyDescent="0.25">
      <c r="B63"/>
      <c r="C63"/>
    </row>
    <row r="64" spans="2:3" ht="12.95" customHeight="1" x14ac:dyDescent="0.25"/>
    <row r="65" spans="2:3" ht="12.95" customHeight="1" x14ac:dyDescent="0.25"/>
    <row r="66" spans="2:3" ht="12.95" customHeight="1" x14ac:dyDescent="0.25"/>
    <row r="67" spans="2:3" s="7" customFormat="1" ht="12.95" customHeight="1" x14ac:dyDescent="0.25">
      <c r="B67"/>
      <c r="C67"/>
    </row>
    <row r="68" spans="2:3" ht="12.95" customHeight="1" x14ac:dyDescent="0.25"/>
    <row r="69" spans="2:3" ht="12.95" customHeight="1" x14ac:dyDescent="0.25"/>
    <row r="70" spans="2:3" ht="12.95" customHeight="1" x14ac:dyDescent="0.25"/>
    <row r="71" spans="2:3" ht="12.95" customHeight="1" x14ac:dyDescent="0.25"/>
    <row r="72" spans="2:3" ht="12.95" customHeight="1" x14ac:dyDescent="0.25"/>
    <row r="73" spans="2:3" ht="12.95" customHeight="1" x14ac:dyDescent="0.25"/>
    <row r="74" spans="2:3" ht="12.95" customHeight="1" x14ac:dyDescent="0.25"/>
    <row r="75" spans="2:3" ht="12.95" customHeight="1" x14ac:dyDescent="0.25"/>
    <row r="76" spans="2:3" ht="12.95" customHeight="1" x14ac:dyDescent="0.25"/>
    <row r="77" spans="2:3" ht="12.95" customHeight="1" x14ac:dyDescent="0.25"/>
    <row r="78" spans="2:3" ht="12.95" customHeight="1" x14ac:dyDescent="0.25"/>
    <row r="79" spans="2:3" ht="12.95" customHeight="1" x14ac:dyDescent="0.25"/>
    <row r="80" spans="2:3" ht="12.95" customHeight="1" x14ac:dyDescent="0.25"/>
    <row r="81" ht="12.95" customHeight="1" x14ac:dyDescent="0.25"/>
    <row r="82" ht="12.95" customHeight="1" x14ac:dyDescent="0.25"/>
    <row r="83" ht="12.95" customHeight="1" x14ac:dyDescent="0.25"/>
    <row r="84" ht="12.95" customHeight="1" x14ac:dyDescent="0.25"/>
    <row r="85" ht="12.95" customHeight="1" x14ac:dyDescent="0.25"/>
    <row r="86" ht="12.95" customHeight="1" x14ac:dyDescent="0.25"/>
    <row r="87" ht="12.95" customHeight="1" x14ac:dyDescent="0.25"/>
    <row r="88" ht="12.95" customHeight="1" x14ac:dyDescent="0.25"/>
    <row r="89" ht="12.95" customHeight="1" x14ac:dyDescent="0.25"/>
    <row r="90" ht="12.95" customHeight="1" x14ac:dyDescent="0.25"/>
    <row r="91" ht="12.95" customHeight="1" x14ac:dyDescent="0.25"/>
    <row r="92" ht="12.95" customHeight="1" x14ac:dyDescent="0.25"/>
    <row r="93" ht="12.95" customHeight="1" x14ac:dyDescent="0.25"/>
    <row r="94" ht="12.95" customHeight="1" x14ac:dyDescent="0.25"/>
    <row r="95" ht="12.95" customHeight="1" x14ac:dyDescent="0.25"/>
    <row r="96"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36" ht="12.95" customHeight="1" x14ac:dyDescent="0.25"/>
    <row r="137" ht="12.95" customHeight="1" x14ac:dyDescent="0.25"/>
    <row r="138" ht="12.95" customHeight="1" x14ac:dyDescent="0.25"/>
    <row r="139" ht="12.95" customHeight="1" x14ac:dyDescent="0.25"/>
    <row r="140" ht="12.95" customHeight="1" x14ac:dyDescent="0.25"/>
    <row r="141" ht="12.95" customHeight="1" x14ac:dyDescent="0.25"/>
    <row r="142" ht="12.95" customHeight="1" x14ac:dyDescent="0.25"/>
    <row r="143" ht="12.95" customHeight="1" x14ac:dyDescent="0.25"/>
    <row r="144" ht="12.95" customHeight="1" x14ac:dyDescent="0.25"/>
    <row r="145" ht="12.95" customHeight="1" x14ac:dyDescent="0.25"/>
    <row r="146" ht="12.95" customHeight="1" x14ac:dyDescent="0.25"/>
    <row r="147" ht="12.95" customHeight="1" x14ac:dyDescent="0.25"/>
    <row r="148" ht="12.95" customHeight="1" x14ac:dyDescent="0.25"/>
    <row r="149" ht="12.95" customHeight="1" x14ac:dyDescent="0.25"/>
  </sheetData>
  <mergeCells count="1">
    <mergeCell ref="B5:D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84FB7-1C89-4056-A24C-17C8ED1E4BB2}">
  <dimension ref="A2:G148"/>
  <sheetViews>
    <sheetView showGridLines="0" zoomScale="80" zoomScaleNormal="80" workbookViewId="0"/>
  </sheetViews>
  <sheetFormatPr defaultColWidth="0"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14.5703125" hidden="1" customWidth="1"/>
    <col min="7" max="7" width="8.140625" hidden="1" customWidth="1"/>
    <col min="8" max="16384" width="11.42578125" hidden="1"/>
  </cols>
  <sheetData>
    <row r="2" spans="2:7" ht="15" customHeight="1" x14ac:dyDescent="0.25">
      <c r="B2" s="60" t="s">
        <v>47</v>
      </c>
      <c r="C2" s="61"/>
      <c r="D2" s="62"/>
    </row>
    <row r="3" spans="2:7" ht="15" customHeight="1" x14ac:dyDescent="0.25">
      <c r="B3" s="65" t="s">
        <v>45</v>
      </c>
      <c r="C3" s="66"/>
      <c r="D3" s="67" t="s">
        <v>8</v>
      </c>
    </row>
    <row r="4" spans="2:7" ht="15" customHeight="1" x14ac:dyDescent="0.25">
      <c r="B4" s="65" t="s">
        <v>46</v>
      </c>
      <c r="C4" s="66"/>
      <c r="D4" s="67" t="s">
        <v>9</v>
      </c>
    </row>
    <row r="5" spans="2:7" ht="39.950000000000003" customHeight="1" x14ac:dyDescent="0.25">
      <c r="B5" s="190" t="s">
        <v>194</v>
      </c>
      <c r="C5" s="190"/>
      <c r="D5" s="190"/>
    </row>
    <row r="6" spans="2:7" ht="12.95" customHeight="1" x14ac:dyDescent="0.25">
      <c r="B6" s="75" t="s">
        <v>10</v>
      </c>
      <c r="C6" s="75" t="s">
        <v>12</v>
      </c>
    </row>
    <row r="7" spans="2:7" ht="12.95" customHeight="1" x14ac:dyDescent="0.25">
      <c r="B7" s="78" t="s">
        <v>105</v>
      </c>
      <c r="C7" s="88">
        <f>'Ex. Company A+B Data and Result'!F68</f>
        <v>2719800</v>
      </c>
    </row>
    <row r="8" spans="2:7" ht="12.95" customHeight="1" x14ac:dyDescent="0.25">
      <c r="B8" s="78"/>
      <c r="C8" s="87" t="s">
        <v>20</v>
      </c>
    </row>
    <row r="9" spans="2:7" ht="12.95" customHeight="1" x14ac:dyDescent="0.25">
      <c r="B9" s="78" t="s">
        <v>106</v>
      </c>
      <c r="C9" s="99">
        <f>'Ex. Company A+B Data and Result'!F112*-1</f>
        <v>-114</v>
      </c>
    </row>
    <row r="10" spans="2:7" s="8" customFormat="1" ht="12.95" customHeight="1" x14ac:dyDescent="0.25">
      <c r="B10" s="78"/>
      <c r="C10" s="88" t="s">
        <v>19</v>
      </c>
      <c r="G10"/>
    </row>
    <row r="11" spans="2:7" s="7" customFormat="1" ht="12.95" customHeight="1" x14ac:dyDescent="0.25">
      <c r="B11" s="63" t="s">
        <v>191</v>
      </c>
      <c r="C11" s="64">
        <f>C7*C9</f>
        <v>-310057200</v>
      </c>
      <c r="G11"/>
    </row>
    <row r="12" spans="2:7" ht="12.95" customHeight="1" x14ac:dyDescent="0.25"/>
    <row r="13" spans="2:7" ht="12.95" customHeight="1" x14ac:dyDescent="0.25"/>
    <row r="14" spans="2:7" ht="12.95" customHeight="1" x14ac:dyDescent="0.25"/>
    <row r="15" spans="2:7" ht="12.95" customHeight="1" x14ac:dyDescent="0.25"/>
    <row r="16" spans="2:7" ht="12.95" customHeight="1" x14ac:dyDescent="0.25"/>
    <row r="17" spans="2:6" ht="12.95" customHeight="1" x14ac:dyDescent="0.25"/>
    <row r="18" spans="2:6" ht="12.95" customHeight="1" x14ac:dyDescent="0.25"/>
    <row r="19" spans="2:6" ht="12.95" customHeight="1" x14ac:dyDescent="0.25"/>
    <row r="20" spans="2:6" ht="12.95" customHeight="1" x14ac:dyDescent="0.25">
      <c r="B20" s="83"/>
      <c r="C20" s="91"/>
    </row>
    <row r="21" spans="2:6" ht="12.95" customHeight="1" x14ac:dyDescent="0.25"/>
    <row r="22" spans="2:6" ht="12.95" customHeight="1" x14ac:dyDescent="0.25"/>
    <row r="23" spans="2:6" ht="12.95" customHeight="1" x14ac:dyDescent="0.25">
      <c r="B23" s="15"/>
      <c r="C23" s="14"/>
    </row>
    <row r="24" spans="2:6" ht="12.95" customHeight="1" x14ac:dyDescent="0.25">
      <c r="B24" s="11"/>
      <c r="C24" s="14"/>
      <c r="E24" s="100"/>
      <c r="F24" s="101"/>
    </row>
    <row r="25" spans="2:6" ht="12.95" customHeight="1" x14ac:dyDescent="0.25">
      <c r="B25" s="11"/>
      <c r="C25" s="14"/>
      <c r="E25" s="100"/>
      <c r="F25" s="102"/>
    </row>
    <row r="26" spans="2:6" ht="12.95" customHeight="1" x14ac:dyDescent="0.25">
      <c r="B26" s="11"/>
      <c r="C26" s="16"/>
      <c r="E26" s="100"/>
      <c r="F26" s="101"/>
    </row>
    <row r="27" spans="2:6" ht="12.95" customHeight="1" x14ac:dyDescent="0.25">
      <c r="B27" s="11"/>
      <c r="C27" s="14"/>
      <c r="E27" s="100"/>
      <c r="F27" s="101"/>
    </row>
    <row r="28" spans="2:6" ht="12.95" customHeight="1" x14ac:dyDescent="0.25">
      <c r="B28" s="11"/>
      <c r="C28" s="14"/>
      <c r="E28" s="103"/>
      <c r="F28" s="101"/>
    </row>
    <row r="29" spans="2:6" ht="12.95" customHeight="1" x14ac:dyDescent="0.25">
      <c r="B29" s="15"/>
      <c r="C29" s="14"/>
    </row>
    <row r="30" spans="2:6" ht="12.95" customHeight="1" x14ac:dyDescent="0.25">
      <c r="B30" s="11"/>
      <c r="C30" s="14"/>
    </row>
    <row r="31" spans="2:6" ht="12.95" customHeight="1" x14ac:dyDescent="0.25">
      <c r="B31" s="11"/>
      <c r="C31" s="17"/>
    </row>
    <row r="32" spans="2:6" ht="12.95" customHeight="1" x14ac:dyDescent="0.25">
      <c r="B32" s="11"/>
      <c r="C32" s="16"/>
    </row>
    <row r="33" spans="2:3" ht="12.95" customHeight="1" x14ac:dyDescent="0.25">
      <c r="B33" s="11"/>
      <c r="C33" s="14"/>
    </row>
    <row r="34" spans="2:3" ht="12.95" customHeight="1" x14ac:dyDescent="0.25">
      <c r="B34" s="11"/>
      <c r="C34" s="14"/>
    </row>
    <row r="35" spans="2:3" ht="12.95" customHeight="1" x14ac:dyDescent="0.25">
      <c r="B35" s="11"/>
      <c r="C35" s="14"/>
    </row>
    <row r="36" spans="2:3" ht="12.95" customHeight="1" x14ac:dyDescent="0.25">
      <c r="B36" s="11"/>
      <c r="C36" s="14"/>
    </row>
    <row r="37" spans="2:3" ht="12.95" customHeight="1" x14ac:dyDescent="0.25">
      <c r="B37" s="11"/>
      <c r="C37" s="14"/>
    </row>
    <row r="38" spans="2:3" ht="12.95" customHeight="1" x14ac:dyDescent="0.25">
      <c r="B38" s="11"/>
      <c r="C38" s="14"/>
    </row>
    <row r="39" spans="2:3" ht="12.95" customHeight="1" x14ac:dyDescent="0.25">
      <c r="B39" s="11"/>
      <c r="C39" s="17"/>
    </row>
    <row r="40" spans="2:3" s="7" customFormat="1" ht="12.95" customHeight="1" x14ac:dyDescent="0.25">
      <c r="B40" s="11"/>
      <c r="C40" s="16"/>
    </row>
    <row r="41" spans="2:3" ht="12.95" customHeight="1" x14ac:dyDescent="0.25">
      <c r="B41" s="11"/>
      <c r="C41" s="14"/>
    </row>
    <row r="42" spans="2:3" ht="12.95" customHeight="1" x14ac:dyDescent="0.25">
      <c r="B42" s="11"/>
      <c r="C42" s="18"/>
    </row>
    <row r="43" spans="2:3" ht="12.95" customHeight="1" x14ac:dyDescent="0.25">
      <c r="B43" s="11"/>
      <c r="C43" s="14"/>
    </row>
    <row r="44" spans="2:3" s="7" customFormat="1" ht="12.95" customHeight="1" x14ac:dyDescent="0.25">
      <c r="B44" s="11"/>
      <c r="C44" s="14"/>
    </row>
    <row r="45" spans="2:3" ht="12.95" customHeight="1" x14ac:dyDescent="0.25">
      <c r="B45" s="11"/>
      <c r="C45" s="14"/>
    </row>
    <row r="46" spans="2:3" ht="12.95" customHeight="1" x14ac:dyDescent="0.25">
      <c r="B46" s="11"/>
      <c r="C46" s="14"/>
    </row>
    <row r="47" spans="2:3" ht="12.95" customHeight="1" x14ac:dyDescent="0.25">
      <c r="B47" s="11"/>
      <c r="C47" s="14"/>
    </row>
    <row r="48" spans="2:3" ht="12.95" customHeight="1" x14ac:dyDescent="0.25">
      <c r="B48" s="11"/>
      <c r="C48" s="14"/>
    </row>
    <row r="49" spans="2:3" ht="12.95" customHeight="1" x14ac:dyDescent="0.25">
      <c r="B49" s="11"/>
      <c r="C49" s="14"/>
    </row>
    <row r="50" spans="2:3" s="7" customFormat="1" ht="12.95" customHeight="1" x14ac:dyDescent="0.25">
      <c r="B50" s="11"/>
      <c r="C50" s="14"/>
    </row>
    <row r="51" spans="2:3" ht="12.95" customHeight="1" x14ac:dyDescent="0.25">
      <c r="B51" s="15"/>
      <c r="C51" s="19"/>
    </row>
    <row r="52" spans="2:3" ht="12.95" customHeight="1" x14ac:dyDescent="0.25">
      <c r="B52" s="11"/>
      <c r="C52" s="12"/>
    </row>
    <row r="53" spans="2:3" ht="12.95" customHeight="1" x14ac:dyDescent="0.25">
      <c r="B53" s="20"/>
      <c r="C53" s="20"/>
    </row>
    <row r="54" spans="2:3" ht="12.95" customHeight="1" x14ac:dyDescent="0.25">
      <c r="B54" s="20"/>
      <c r="C54" s="20"/>
    </row>
    <row r="55" spans="2:3" ht="12.95" customHeight="1" x14ac:dyDescent="0.25">
      <c r="B55" s="20"/>
      <c r="C55" s="20"/>
    </row>
    <row r="56" spans="2:3" s="7" customFormat="1" ht="12.95" customHeight="1" x14ac:dyDescent="0.25">
      <c r="B56"/>
      <c r="C56"/>
    </row>
    <row r="57" spans="2:3" ht="12.95" customHeight="1" x14ac:dyDescent="0.25"/>
    <row r="58" spans="2:3" s="7" customFormat="1" ht="12.95" customHeight="1" x14ac:dyDescent="0.25">
      <c r="B58"/>
      <c r="C58"/>
    </row>
    <row r="59" spans="2:3" ht="12.95" customHeight="1" x14ac:dyDescent="0.25"/>
    <row r="60" spans="2:3" ht="12.95" customHeight="1" x14ac:dyDescent="0.25"/>
    <row r="61" spans="2:3" ht="12.95" customHeight="1" x14ac:dyDescent="0.25"/>
    <row r="62" spans="2:3" ht="12.95" customHeight="1" x14ac:dyDescent="0.25"/>
    <row r="63" spans="2:3" ht="12.95" customHeight="1" x14ac:dyDescent="0.25"/>
    <row r="64" spans="2:3" ht="12.95" customHeight="1" x14ac:dyDescent="0.25"/>
    <row r="65" spans="2:3" ht="12.95" customHeight="1" x14ac:dyDescent="0.25"/>
    <row r="66" spans="2:3" s="7" customFormat="1" ht="12.95" customHeight="1" x14ac:dyDescent="0.25">
      <c r="B66"/>
      <c r="C66"/>
    </row>
    <row r="67" spans="2:3" ht="12.95" customHeight="1" x14ac:dyDescent="0.25"/>
    <row r="68" spans="2:3" s="7" customFormat="1" ht="12.95" customHeight="1" x14ac:dyDescent="0.25">
      <c r="B68"/>
      <c r="C68"/>
    </row>
    <row r="69" spans="2:3" ht="12.95" customHeight="1" x14ac:dyDescent="0.25"/>
    <row r="70" spans="2:3" ht="12.95" customHeight="1" x14ac:dyDescent="0.25"/>
    <row r="71" spans="2:3" ht="12.95" customHeight="1" x14ac:dyDescent="0.25"/>
    <row r="72" spans="2:3" s="7" customFormat="1" ht="12.95" customHeight="1" x14ac:dyDescent="0.25">
      <c r="B72"/>
      <c r="C72"/>
    </row>
    <row r="73" spans="2:3" ht="12.95" customHeight="1" x14ac:dyDescent="0.25"/>
    <row r="74" spans="2:3" ht="12.95" customHeight="1" x14ac:dyDescent="0.25"/>
    <row r="75" spans="2:3" ht="12.95" customHeight="1" x14ac:dyDescent="0.25"/>
    <row r="76" spans="2:3" ht="12.95" customHeight="1" x14ac:dyDescent="0.25"/>
    <row r="77" spans="2:3" ht="12.95" customHeight="1" x14ac:dyDescent="0.25"/>
    <row r="78" spans="2:3" ht="12.95" customHeight="1" x14ac:dyDescent="0.25"/>
    <row r="79" spans="2:3" ht="12.95" customHeight="1" x14ac:dyDescent="0.25"/>
    <row r="80" spans="2:3" ht="12.95" customHeight="1" x14ac:dyDescent="0.25"/>
    <row r="81" ht="12.95" customHeight="1" x14ac:dyDescent="0.25"/>
    <row r="82" ht="12.95" customHeight="1" x14ac:dyDescent="0.25"/>
    <row r="83" ht="12.95" customHeight="1" x14ac:dyDescent="0.25"/>
    <row r="84" ht="12.95" customHeight="1" x14ac:dyDescent="0.25"/>
    <row r="85" ht="12.95" customHeight="1" x14ac:dyDescent="0.25"/>
    <row r="86" ht="12.95" customHeight="1" x14ac:dyDescent="0.25"/>
    <row r="87" ht="12.95" customHeight="1" x14ac:dyDescent="0.25"/>
    <row r="88" ht="12.95" customHeight="1" x14ac:dyDescent="0.25"/>
    <row r="89" ht="12.95" customHeight="1" x14ac:dyDescent="0.25"/>
    <row r="90" ht="12.95" customHeight="1" x14ac:dyDescent="0.25"/>
    <row r="91" ht="12.95" customHeight="1" x14ac:dyDescent="0.25"/>
    <row r="92" ht="12.95" customHeight="1" x14ac:dyDescent="0.25"/>
    <row r="93" ht="12.95" customHeight="1" x14ac:dyDescent="0.25"/>
    <row r="94" ht="12.95" customHeight="1" x14ac:dyDescent="0.25"/>
    <row r="95" ht="12.95" customHeight="1" x14ac:dyDescent="0.25"/>
    <row r="96"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36" ht="12.95" customHeight="1" x14ac:dyDescent="0.25"/>
    <row r="137" ht="12.95" customHeight="1" x14ac:dyDescent="0.25"/>
    <row r="138" ht="12.95" customHeight="1" x14ac:dyDescent="0.25"/>
    <row r="139" ht="12.95" customHeight="1" x14ac:dyDescent="0.25"/>
    <row r="140" ht="12.95" customHeight="1" x14ac:dyDescent="0.25"/>
    <row r="141" ht="12.95" customHeight="1" x14ac:dyDescent="0.25"/>
    <row r="142" ht="12.95" customHeight="1" x14ac:dyDescent="0.25"/>
    <row r="143" ht="12.95" customHeight="1" x14ac:dyDescent="0.25"/>
    <row r="144" ht="12.95" customHeight="1" x14ac:dyDescent="0.25"/>
    <row r="145" ht="12.95" customHeight="1" x14ac:dyDescent="0.25"/>
    <row r="146" ht="12.95" customHeight="1" x14ac:dyDescent="0.25"/>
    <row r="147" ht="12.95" customHeight="1" x14ac:dyDescent="0.25"/>
    <row r="148" ht="12.95" customHeight="1" x14ac:dyDescent="0.25"/>
  </sheetData>
  <mergeCells count="1">
    <mergeCell ref="B5:D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178C3-A431-4FCB-B751-05B442D0A9D9}">
  <dimension ref="A2:F147"/>
  <sheetViews>
    <sheetView showGridLines="0" zoomScale="80" zoomScaleNormal="80" workbookViewId="0"/>
  </sheetViews>
  <sheetFormatPr defaultColWidth="0"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14.5703125" hidden="1" customWidth="1"/>
    <col min="7" max="16384" width="11.42578125" hidden="1"/>
  </cols>
  <sheetData>
    <row r="2" spans="2:4" ht="15" customHeight="1" x14ac:dyDescent="0.25">
      <c r="B2" s="60" t="s">
        <v>47</v>
      </c>
      <c r="C2" s="61"/>
      <c r="D2" s="62"/>
    </row>
    <row r="3" spans="2:4" ht="15" customHeight="1" x14ac:dyDescent="0.25">
      <c r="B3" s="65" t="s">
        <v>45</v>
      </c>
      <c r="C3" s="66"/>
      <c r="D3" s="67" t="s">
        <v>8</v>
      </c>
    </row>
    <row r="4" spans="2:4" ht="15" customHeight="1" x14ac:dyDescent="0.25">
      <c r="B4" s="65" t="s">
        <v>46</v>
      </c>
      <c r="C4" s="66"/>
      <c r="D4" s="67" t="s">
        <v>9</v>
      </c>
    </row>
    <row r="5" spans="2:4" ht="39.950000000000003" customHeight="1" x14ac:dyDescent="0.25">
      <c r="B5" s="190" t="s">
        <v>194</v>
      </c>
      <c r="C5" s="190"/>
      <c r="D5" s="190"/>
    </row>
    <row r="6" spans="2:4" ht="12.95" customHeight="1" x14ac:dyDescent="0.25">
      <c r="B6" s="75" t="s">
        <v>10</v>
      </c>
      <c r="C6" s="75" t="s">
        <v>12</v>
      </c>
    </row>
    <row r="7" spans="2:4" ht="12.95" customHeight="1" x14ac:dyDescent="0.25">
      <c r="B7" s="78" t="s">
        <v>107</v>
      </c>
      <c r="C7" s="88">
        <f>'Ex. Company A+B Data and Result'!F69</f>
        <v>883935</v>
      </c>
    </row>
    <row r="8" spans="2:4" ht="12.95" customHeight="1" x14ac:dyDescent="0.25">
      <c r="B8" s="78"/>
      <c r="C8" s="104" t="s">
        <v>20</v>
      </c>
    </row>
    <row r="9" spans="2:4" ht="12.95" customHeight="1" x14ac:dyDescent="0.25">
      <c r="B9" s="78" t="s">
        <v>106</v>
      </c>
      <c r="C9" s="99">
        <f>'Ex. Company A+B Data and Result'!F112*-1</f>
        <v>-114</v>
      </c>
    </row>
    <row r="10" spans="2:4" ht="12.95" customHeight="1" x14ac:dyDescent="0.25">
      <c r="B10" s="78"/>
      <c r="C10" s="104" t="s">
        <v>19</v>
      </c>
    </row>
    <row r="11" spans="2:4" ht="12.95" customHeight="1" x14ac:dyDescent="0.25">
      <c r="B11" s="63" t="s">
        <v>192</v>
      </c>
      <c r="C11" s="64">
        <f>C7*C9</f>
        <v>-100768590</v>
      </c>
    </row>
    <row r="12" spans="2:4" ht="12.95" customHeight="1" x14ac:dyDescent="0.25">
      <c r="B12" s="23"/>
      <c r="C12" s="23"/>
    </row>
    <row r="13" spans="2:4" ht="12.95" customHeight="1" x14ac:dyDescent="0.25"/>
    <row r="14" spans="2:4" ht="12.95" customHeight="1" x14ac:dyDescent="0.25"/>
    <row r="15" spans="2:4" ht="12.95" customHeight="1" x14ac:dyDescent="0.25"/>
    <row r="16" spans="2:4" ht="12.95" customHeight="1" x14ac:dyDescent="0.25"/>
    <row r="17" spans="2:6" ht="12.95" customHeight="1" x14ac:dyDescent="0.25"/>
    <row r="18" spans="2:6" ht="12.95" customHeight="1" x14ac:dyDescent="0.25"/>
    <row r="19" spans="2:6" ht="12.95" customHeight="1" x14ac:dyDescent="0.25"/>
    <row r="20" spans="2:6" ht="12.95" customHeight="1" x14ac:dyDescent="0.25">
      <c r="B20" s="83"/>
      <c r="C20" s="91"/>
    </row>
    <row r="21" spans="2:6" s="8" customFormat="1" ht="12.95" customHeight="1" x14ac:dyDescent="0.25"/>
    <row r="22" spans="2:6" ht="12.95" customHeight="1" x14ac:dyDescent="0.25"/>
    <row r="23" spans="2:6" s="7" customFormat="1" ht="12.95" customHeight="1" x14ac:dyDescent="0.25"/>
    <row r="24" spans="2:6" s="7" customFormat="1" ht="12.95" customHeight="1" x14ac:dyDescent="0.25"/>
    <row r="25" spans="2:6" s="7" customFormat="1" ht="12.95" customHeight="1" x14ac:dyDescent="0.25">
      <c r="E25" s="103"/>
      <c r="F25" s="101"/>
    </row>
    <row r="26" spans="2:6" s="7" customFormat="1" ht="12.95" customHeight="1" x14ac:dyDescent="0.25">
      <c r="E26" s="100"/>
      <c r="F26" s="101"/>
    </row>
    <row r="27" spans="2:6" ht="12.95" customHeight="1" x14ac:dyDescent="0.25">
      <c r="E27" s="100"/>
      <c r="F27" s="101"/>
    </row>
    <row r="28" spans="2:6" ht="12.95" customHeight="1" x14ac:dyDescent="0.25">
      <c r="E28" s="100"/>
      <c r="F28" s="102"/>
    </row>
    <row r="29" spans="2:6" ht="12.95" customHeight="1" x14ac:dyDescent="0.25">
      <c r="E29" s="100"/>
      <c r="F29" s="101"/>
    </row>
    <row r="30" spans="2:6" ht="12.95" customHeight="1" x14ac:dyDescent="0.25">
      <c r="E30" s="100"/>
      <c r="F30" s="101"/>
    </row>
    <row r="31" spans="2:6" ht="12.95" customHeight="1" x14ac:dyDescent="0.25"/>
    <row r="32" spans="2:6" ht="12.95" customHeight="1" x14ac:dyDescent="0.25"/>
    <row r="33" ht="12.95" customHeight="1" x14ac:dyDescent="0.25"/>
    <row r="34" ht="12.95" customHeight="1" x14ac:dyDescent="0.25"/>
    <row r="35" ht="12.95" customHeight="1" x14ac:dyDescent="0.25"/>
    <row r="36" ht="12.95" customHeight="1" x14ac:dyDescent="0.25"/>
    <row r="37" ht="12.95" customHeight="1" x14ac:dyDescent="0.25"/>
    <row r="38" ht="12.95" customHeight="1" x14ac:dyDescent="0.25"/>
    <row r="39" ht="12.95" customHeight="1" x14ac:dyDescent="0.25"/>
    <row r="40" ht="12.95" customHeight="1" x14ac:dyDescent="0.25"/>
    <row r="41" ht="12.95" customHeight="1" x14ac:dyDescent="0.25"/>
    <row r="42" ht="12.95" customHeight="1" x14ac:dyDescent="0.25"/>
    <row r="43" ht="12.95" customHeight="1" x14ac:dyDescent="0.25"/>
    <row r="44" ht="12.95" customHeight="1" x14ac:dyDescent="0.25"/>
    <row r="45" ht="12.95" customHeight="1" x14ac:dyDescent="0.25"/>
    <row r="46" ht="12.95" customHeight="1" x14ac:dyDescent="0.25"/>
    <row r="47" ht="12.95" customHeight="1" x14ac:dyDescent="0.25"/>
    <row r="48" ht="12.95" customHeight="1" x14ac:dyDescent="0.25"/>
    <row r="49" ht="12.95" customHeight="1" x14ac:dyDescent="0.25"/>
    <row r="50" ht="12.95" customHeight="1" x14ac:dyDescent="0.25"/>
    <row r="51" ht="12.95" customHeight="1" x14ac:dyDescent="0.25"/>
    <row r="52" ht="12.95" customHeight="1" x14ac:dyDescent="0.25"/>
    <row r="53" ht="12.95" customHeight="1" x14ac:dyDescent="0.25"/>
    <row r="54" ht="12.95" customHeight="1" x14ac:dyDescent="0.25"/>
    <row r="55" ht="12.95" customHeight="1" x14ac:dyDescent="0.25"/>
    <row r="56" ht="12.95" customHeight="1" x14ac:dyDescent="0.25"/>
    <row r="57" ht="12.95" customHeight="1" x14ac:dyDescent="0.25"/>
    <row r="58" ht="12.95" customHeight="1" x14ac:dyDescent="0.25"/>
    <row r="59" ht="12.95" customHeight="1" x14ac:dyDescent="0.25"/>
    <row r="60" ht="12.95" customHeight="1" x14ac:dyDescent="0.25"/>
    <row r="61" ht="12.95" customHeight="1" x14ac:dyDescent="0.25"/>
    <row r="62" ht="12.95" customHeight="1" x14ac:dyDescent="0.25"/>
    <row r="63" ht="12.95" customHeight="1" x14ac:dyDescent="0.25"/>
    <row r="64" ht="12.95" customHeight="1" x14ac:dyDescent="0.25"/>
    <row r="65" ht="12.95" customHeight="1" x14ac:dyDescent="0.25"/>
    <row r="66" ht="12.95" customHeight="1" x14ac:dyDescent="0.25"/>
    <row r="67" ht="12.95" customHeight="1" x14ac:dyDescent="0.25"/>
    <row r="68" ht="12.95" customHeight="1" x14ac:dyDescent="0.25"/>
    <row r="69" ht="12.95" customHeight="1" x14ac:dyDescent="0.25"/>
    <row r="70" ht="12.95" customHeight="1" x14ac:dyDescent="0.25"/>
    <row r="71" ht="12.95" customHeight="1" x14ac:dyDescent="0.25"/>
    <row r="72" ht="12.95" customHeight="1" x14ac:dyDescent="0.25"/>
    <row r="73" ht="12.95" customHeight="1" x14ac:dyDescent="0.25"/>
    <row r="74" s="7" customFormat="1" ht="12.95" customHeight="1" x14ac:dyDescent="0.25"/>
    <row r="75" ht="12.95" customHeight="1" x14ac:dyDescent="0.25"/>
    <row r="76" ht="12.95" customHeight="1" x14ac:dyDescent="0.25"/>
    <row r="77" ht="12.95" customHeight="1" x14ac:dyDescent="0.25"/>
    <row r="78" s="7" customFormat="1" ht="12.95" customHeight="1" x14ac:dyDescent="0.25"/>
    <row r="79" ht="12.95" customHeight="1" x14ac:dyDescent="0.25"/>
    <row r="80" ht="12.95" customHeight="1" x14ac:dyDescent="0.25"/>
    <row r="81" ht="12.95" customHeight="1" x14ac:dyDescent="0.25"/>
    <row r="82" ht="12.95" customHeight="1" x14ac:dyDescent="0.25"/>
    <row r="83" ht="12.95" customHeight="1" x14ac:dyDescent="0.25"/>
    <row r="84" s="7" customFormat="1" ht="12.95" customHeight="1" x14ac:dyDescent="0.25"/>
    <row r="85" ht="12.95" customHeight="1" x14ac:dyDescent="0.25"/>
    <row r="86" ht="12.95" customHeight="1" x14ac:dyDescent="0.25"/>
    <row r="87" ht="12.95" customHeight="1" x14ac:dyDescent="0.25"/>
    <row r="88" ht="12.95" customHeight="1" x14ac:dyDescent="0.25"/>
    <row r="89" ht="12.95" customHeight="1" x14ac:dyDescent="0.25"/>
    <row r="90" s="7" customFormat="1" ht="12.95" customHeight="1" x14ac:dyDescent="0.25"/>
    <row r="91" ht="12.95" customHeight="1" x14ac:dyDescent="0.25"/>
    <row r="92" s="7" customFormat="1" ht="12.95" customHeight="1" x14ac:dyDescent="0.25"/>
    <row r="93" ht="12.95" customHeight="1" x14ac:dyDescent="0.25"/>
    <row r="94" ht="12.95" customHeight="1" x14ac:dyDescent="0.25"/>
    <row r="95" ht="12.95" customHeight="1" x14ac:dyDescent="0.25"/>
    <row r="96" ht="12.95" customHeight="1" x14ac:dyDescent="0.25"/>
    <row r="97" ht="12.95" customHeight="1" x14ac:dyDescent="0.25"/>
    <row r="98" ht="12.95" customHeight="1" x14ac:dyDescent="0.25"/>
    <row r="99" ht="12.95" customHeight="1" x14ac:dyDescent="0.25"/>
    <row r="100" s="7" customFormat="1" ht="12.95" customHeight="1" x14ac:dyDescent="0.25"/>
    <row r="101" ht="12.95" customHeight="1" x14ac:dyDescent="0.25"/>
    <row r="102" s="7" customFormat="1" ht="12.95" customHeight="1" x14ac:dyDescent="0.25"/>
    <row r="103" ht="12.95" customHeight="1" x14ac:dyDescent="0.25"/>
    <row r="104" ht="12.95" customHeight="1" x14ac:dyDescent="0.25"/>
    <row r="105" ht="12.95" customHeight="1" x14ac:dyDescent="0.25"/>
    <row r="106" s="7" customFormat="1"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36" ht="12.95" customHeight="1" x14ac:dyDescent="0.25"/>
    <row r="137" ht="12.95" customHeight="1" x14ac:dyDescent="0.25"/>
    <row r="138" ht="12.95" customHeight="1" x14ac:dyDescent="0.25"/>
    <row r="139" ht="12.95" customHeight="1" x14ac:dyDescent="0.25"/>
    <row r="140" ht="12.95" customHeight="1" x14ac:dyDescent="0.25"/>
    <row r="141" ht="12.95" customHeight="1" x14ac:dyDescent="0.25"/>
    <row r="142" ht="12.95" customHeight="1" x14ac:dyDescent="0.25"/>
    <row r="143" ht="12.95" customHeight="1" x14ac:dyDescent="0.25"/>
    <row r="144" ht="12.95" customHeight="1" x14ac:dyDescent="0.25"/>
    <row r="145" ht="12.95" customHeight="1" x14ac:dyDescent="0.25"/>
    <row r="146" ht="12.95" customHeight="1" x14ac:dyDescent="0.25"/>
    <row r="147" ht="12.95" customHeight="1" x14ac:dyDescent="0.25"/>
  </sheetData>
  <mergeCells count="1">
    <mergeCell ref="B5:D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4461-13BA-7648-B28F-2791E909BE6E}">
  <sheetPr codeName="Sheet5">
    <tabColor theme="1"/>
  </sheetPr>
  <dimension ref="A1:K230"/>
  <sheetViews>
    <sheetView showGridLines="0" zoomScaleNormal="100" workbookViewId="0"/>
  </sheetViews>
  <sheetFormatPr defaultColWidth="0" defaultRowHeight="21.95" customHeight="1" x14ac:dyDescent="0.2"/>
  <cols>
    <col min="1" max="1" width="1.7109375" style="1" customWidth="1"/>
    <col min="2" max="2" width="19.140625" style="1" bestFit="1" customWidth="1"/>
    <col min="3" max="3" width="21.85546875" style="1" bestFit="1" customWidth="1"/>
    <col min="4" max="4" width="38.85546875" style="1" bestFit="1" customWidth="1"/>
    <col min="5" max="6" width="20.85546875" style="1" bestFit="1" customWidth="1"/>
    <col min="7" max="7" width="15.140625" style="1" bestFit="1" customWidth="1"/>
    <col min="8" max="8" width="1.7109375" style="1" customWidth="1"/>
    <col min="9" max="9" width="20.28515625" style="1" bestFit="1" customWidth="1"/>
    <col min="10" max="10" width="12.85546875" style="1" bestFit="1" customWidth="1"/>
    <col min="11" max="11" width="6" style="1" customWidth="1"/>
    <col min="12" max="16384" width="6" style="1" hidden="1"/>
  </cols>
  <sheetData>
    <row r="1" spans="1:11" ht="8.1" customHeight="1" x14ac:dyDescent="0.2"/>
    <row r="2" spans="1:11" ht="12.95" customHeight="1" x14ac:dyDescent="0.2">
      <c r="B2" s="41" t="s">
        <v>47</v>
      </c>
      <c r="C2" s="41"/>
      <c r="D2" s="42"/>
      <c r="E2" s="42"/>
      <c r="F2" s="42"/>
      <c r="G2" s="42"/>
      <c r="H2" s="42"/>
      <c r="I2" s="42"/>
      <c r="J2" s="42"/>
      <c r="K2" s="35"/>
    </row>
    <row r="3" spans="1:11" ht="12.95" customHeight="1" x14ac:dyDescent="0.2">
      <c r="B3" s="34" t="s">
        <v>45</v>
      </c>
      <c r="C3" s="43"/>
      <c r="D3" s="43"/>
      <c r="E3" s="43"/>
      <c r="F3" s="43"/>
      <c r="G3" s="43"/>
      <c r="H3" s="43"/>
      <c r="I3" s="43"/>
      <c r="J3" s="44" t="s">
        <v>8</v>
      </c>
      <c r="K3" s="35"/>
    </row>
    <row r="4" spans="1:11" ht="12.95" customHeight="1" x14ac:dyDescent="0.2">
      <c r="B4" s="34" t="s">
        <v>46</v>
      </c>
      <c r="C4" s="43"/>
      <c r="D4" s="43"/>
      <c r="E4" s="43"/>
      <c r="F4" s="43"/>
      <c r="G4" s="43"/>
      <c r="H4" s="43"/>
      <c r="I4" s="43"/>
      <c r="J4" s="44" t="s">
        <v>9</v>
      </c>
      <c r="K4" s="35"/>
    </row>
    <row r="5" spans="1:11" ht="12.95" customHeight="1" x14ac:dyDescent="0.2"/>
    <row r="6" spans="1:11" s="26" customFormat="1" ht="12.95" customHeight="1" x14ac:dyDescent="0.2">
      <c r="A6" s="40"/>
      <c r="B6" s="38" t="s">
        <v>13</v>
      </c>
      <c r="C6" s="38"/>
      <c r="D6" s="38"/>
      <c r="E6" s="38"/>
      <c r="F6" s="38"/>
      <c r="G6" s="38"/>
      <c r="H6" s="1"/>
      <c r="I6" s="45" t="s">
        <v>40</v>
      </c>
      <c r="J6" s="45"/>
      <c r="K6" s="40"/>
    </row>
    <row r="7" spans="1:11" s="26" customFormat="1" ht="12.95" customHeight="1" x14ac:dyDescent="0.2">
      <c r="B7" s="39" t="s">
        <v>15</v>
      </c>
      <c r="C7" s="39" t="s">
        <v>28</v>
      </c>
      <c r="D7" s="37" t="s">
        <v>43</v>
      </c>
      <c r="E7" s="37" t="s">
        <v>31</v>
      </c>
      <c r="F7" s="37" t="s">
        <v>12</v>
      </c>
      <c r="G7" s="37" t="s">
        <v>11</v>
      </c>
      <c r="H7" s="1"/>
      <c r="I7" s="37" t="s">
        <v>28</v>
      </c>
      <c r="J7" s="37" t="s">
        <v>34</v>
      </c>
    </row>
    <row r="8" spans="1:11" s="26" customFormat="1" ht="12.95" customHeight="1" thickBot="1" x14ac:dyDescent="0.25">
      <c r="B8" s="32"/>
      <c r="C8" s="32"/>
      <c r="D8" s="189" t="s">
        <v>151</v>
      </c>
      <c r="E8" s="189"/>
      <c r="F8" s="189"/>
      <c r="G8" s="189"/>
      <c r="H8" s="113"/>
      <c r="I8" s="29" t="s">
        <v>3</v>
      </c>
      <c r="J8" s="76">
        <f>IFERROR(Access_Affordability!C168,0)</f>
        <v>0</v>
      </c>
    </row>
    <row r="9" spans="1:11" s="26" customFormat="1" ht="12.95" customHeight="1" x14ac:dyDescent="0.2">
      <c r="B9" s="110"/>
      <c r="C9" s="27"/>
      <c r="D9" s="134" t="s">
        <v>32</v>
      </c>
      <c r="E9" s="135"/>
      <c r="F9" s="174"/>
      <c r="G9" s="178"/>
      <c r="H9" s="111"/>
      <c r="I9" s="29" t="s">
        <v>14</v>
      </c>
      <c r="J9" s="76">
        <f>IFERROR(Access_Underserved!C17,0)</f>
        <v>0</v>
      </c>
    </row>
    <row r="10" spans="1:11" s="26" customFormat="1" ht="12.95" customHeight="1" x14ac:dyDescent="0.2">
      <c r="B10" s="110"/>
      <c r="C10" s="27"/>
      <c r="D10" s="133" t="s">
        <v>16</v>
      </c>
      <c r="E10" s="47"/>
      <c r="F10" s="175"/>
      <c r="G10" s="179"/>
      <c r="H10" s="111"/>
      <c r="I10" s="29" t="s">
        <v>25</v>
      </c>
      <c r="J10" s="76">
        <f>IFERROR('Quality_Basic Need'!C38,0)</f>
        <v>0</v>
      </c>
    </row>
    <row r="11" spans="1:11" s="26" customFormat="1" ht="12.95" customHeight="1" x14ac:dyDescent="0.2">
      <c r="B11" s="110"/>
      <c r="C11" s="27"/>
      <c r="D11" s="133" t="s">
        <v>108</v>
      </c>
      <c r="E11" s="47"/>
      <c r="F11" s="176"/>
      <c r="G11" s="179"/>
      <c r="H11" s="111"/>
      <c r="I11" s="29" t="s">
        <v>6</v>
      </c>
      <c r="J11" s="76">
        <f>IFERROR(Quality_Effectiveness!C81,0)</f>
        <v>0</v>
      </c>
    </row>
    <row r="12" spans="1:11" s="26" customFormat="1" ht="12.95" customHeight="1" x14ac:dyDescent="0.2">
      <c r="B12" s="48" t="s">
        <v>0</v>
      </c>
      <c r="C12" s="49" t="s">
        <v>1</v>
      </c>
      <c r="D12" s="133" t="s">
        <v>122</v>
      </c>
      <c r="E12" s="47"/>
      <c r="F12" s="121"/>
      <c r="G12" s="180"/>
      <c r="H12" s="111"/>
      <c r="I12" s="29" t="s">
        <v>5</v>
      </c>
      <c r="J12" s="76">
        <f>IFERROR('Quality_Health and Safety'!C19,0)</f>
        <v>0</v>
      </c>
    </row>
    <row r="13" spans="1:11" s="26" customFormat="1" ht="12.95" customHeight="1" x14ac:dyDescent="0.2">
      <c r="B13" s="48" t="s">
        <v>0</v>
      </c>
      <c r="C13" s="49" t="s">
        <v>1</v>
      </c>
      <c r="D13" s="136" t="s">
        <v>123</v>
      </c>
      <c r="E13" s="137"/>
      <c r="F13" s="121"/>
      <c r="G13" s="180"/>
      <c r="H13" s="111"/>
      <c r="I13" s="29" t="s">
        <v>7</v>
      </c>
      <c r="J13" s="76">
        <f>IFERROR(Optionality!C8,0)</f>
        <v>0</v>
      </c>
    </row>
    <row r="14" spans="1:11" s="26" customFormat="1" ht="12.95" customHeight="1" x14ac:dyDescent="0.2">
      <c r="B14" s="48" t="s">
        <v>0</v>
      </c>
      <c r="C14" s="49" t="s">
        <v>1</v>
      </c>
      <c r="D14" s="138" t="s">
        <v>127</v>
      </c>
      <c r="E14" s="47" t="s">
        <v>120</v>
      </c>
      <c r="F14" s="122"/>
      <c r="G14" s="180"/>
      <c r="H14" s="111"/>
      <c r="I14" s="171" t="s">
        <v>26</v>
      </c>
      <c r="J14" s="76">
        <f>IFERROR('Environmental_Use Phase'!C11,0)</f>
        <v>0</v>
      </c>
    </row>
    <row r="15" spans="1:11" s="26" customFormat="1" ht="12.95" customHeight="1" x14ac:dyDescent="0.2">
      <c r="B15" s="48" t="s">
        <v>0</v>
      </c>
      <c r="C15" s="49" t="s">
        <v>1</v>
      </c>
      <c r="D15" s="139" t="s">
        <v>182</v>
      </c>
      <c r="E15" s="47" t="s">
        <v>120</v>
      </c>
      <c r="F15" s="122"/>
      <c r="G15" s="180"/>
      <c r="H15" s="111"/>
      <c r="I15" s="171" t="s">
        <v>27</v>
      </c>
      <c r="J15" s="76">
        <f>IFERROR('Environmental_End of Life'!C11,0)</f>
        <v>0</v>
      </c>
    </row>
    <row r="16" spans="1:11" s="26" customFormat="1" ht="12.95" customHeight="1" x14ac:dyDescent="0.2">
      <c r="B16" s="48" t="s">
        <v>0</v>
      </c>
      <c r="C16" s="49" t="s">
        <v>1</v>
      </c>
      <c r="D16" s="138" t="s">
        <v>183</v>
      </c>
      <c r="E16" s="47" t="s">
        <v>120</v>
      </c>
      <c r="F16" s="122"/>
      <c r="G16" s="180"/>
      <c r="H16" s="111"/>
      <c r="I16" s="33" t="s">
        <v>17</v>
      </c>
      <c r="J16" s="36">
        <f>SUMIF(J8:J15,"&gt;0",J8:J15)</f>
        <v>0</v>
      </c>
    </row>
    <row r="17" spans="2:10" s="26" customFormat="1" ht="12.95" customHeight="1" x14ac:dyDescent="0.2">
      <c r="B17" s="48" t="s">
        <v>0</v>
      </c>
      <c r="C17" s="49" t="s">
        <v>1</v>
      </c>
      <c r="D17" s="138" t="s">
        <v>184</v>
      </c>
      <c r="E17" s="47" t="s">
        <v>120</v>
      </c>
      <c r="F17" s="122"/>
      <c r="G17" s="180"/>
      <c r="H17" s="111"/>
      <c r="I17" s="33" t="s">
        <v>29</v>
      </c>
      <c r="J17" s="36">
        <f>SUMIF(J8:J15,"&lt;0",J8:J15)</f>
        <v>0</v>
      </c>
    </row>
    <row r="18" spans="2:10" s="26" customFormat="1" ht="12.95" customHeight="1" x14ac:dyDescent="0.2">
      <c r="B18" s="48" t="s">
        <v>0</v>
      </c>
      <c r="C18" s="49" t="s">
        <v>1</v>
      </c>
      <c r="D18" s="138" t="s">
        <v>185</v>
      </c>
      <c r="E18" s="47" t="s">
        <v>120</v>
      </c>
      <c r="F18" s="122"/>
      <c r="G18" s="180"/>
      <c r="H18" s="111"/>
    </row>
    <row r="19" spans="2:10" s="26" customFormat="1" ht="12.95" customHeight="1" x14ac:dyDescent="0.2">
      <c r="B19" s="48" t="s">
        <v>0</v>
      </c>
      <c r="C19" s="49" t="s">
        <v>1</v>
      </c>
      <c r="D19" s="138" t="s">
        <v>186</v>
      </c>
      <c r="E19" s="47" t="s">
        <v>120</v>
      </c>
      <c r="F19" s="122"/>
      <c r="G19" s="180"/>
      <c r="H19" s="111"/>
    </row>
    <row r="20" spans="2:10" s="26" customFormat="1" ht="12.95" customHeight="1" x14ac:dyDescent="0.2">
      <c r="B20" s="48" t="s">
        <v>0</v>
      </c>
      <c r="C20" s="49" t="s">
        <v>1</v>
      </c>
      <c r="D20" s="138" t="s">
        <v>128</v>
      </c>
      <c r="E20" s="47" t="s">
        <v>120</v>
      </c>
      <c r="F20" s="122"/>
      <c r="G20" s="180"/>
      <c r="H20" s="111"/>
    </row>
    <row r="21" spans="2:10" s="26" customFormat="1" ht="12.95" customHeight="1" x14ac:dyDescent="0.2">
      <c r="B21" s="48" t="s">
        <v>0</v>
      </c>
      <c r="C21" s="49" t="s">
        <v>1</v>
      </c>
      <c r="D21" s="138" t="s">
        <v>129</v>
      </c>
      <c r="E21" s="47" t="s">
        <v>120</v>
      </c>
      <c r="F21" s="122"/>
      <c r="G21" s="180"/>
      <c r="H21" s="111"/>
    </row>
    <row r="22" spans="2:10" s="26" customFormat="1" ht="12.95" customHeight="1" x14ac:dyDescent="0.2">
      <c r="B22" s="48" t="s">
        <v>0</v>
      </c>
      <c r="C22" s="49" t="s">
        <v>1</v>
      </c>
      <c r="D22" s="138" t="s">
        <v>130</v>
      </c>
      <c r="E22" s="47" t="s">
        <v>120</v>
      </c>
      <c r="F22" s="122"/>
      <c r="G22" s="180"/>
      <c r="H22" s="111"/>
    </row>
    <row r="23" spans="2:10" s="26" customFormat="1" ht="12.95" customHeight="1" x14ac:dyDescent="0.2">
      <c r="B23" s="48" t="s">
        <v>0</v>
      </c>
      <c r="C23" s="49" t="s">
        <v>1</v>
      </c>
      <c r="D23" s="138" t="s">
        <v>131</v>
      </c>
      <c r="E23" s="47" t="s">
        <v>120</v>
      </c>
      <c r="F23" s="122"/>
      <c r="G23" s="180"/>
      <c r="H23" s="111"/>
    </row>
    <row r="24" spans="2:10" s="26" customFormat="1" ht="12.95" customHeight="1" x14ac:dyDescent="0.2">
      <c r="B24" s="114" t="s">
        <v>2</v>
      </c>
      <c r="C24" s="50" t="s">
        <v>3</v>
      </c>
      <c r="D24" s="136" t="s">
        <v>147</v>
      </c>
      <c r="E24" s="137"/>
      <c r="F24" s="122"/>
      <c r="G24" s="180"/>
      <c r="H24" s="111"/>
    </row>
    <row r="25" spans="2:10" s="26" customFormat="1" ht="12.95" customHeight="1" x14ac:dyDescent="0.2">
      <c r="B25" s="114" t="s">
        <v>2</v>
      </c>
      <c r="C25" s="50" t="s">
        <v>3</v>
      </c>
      <c r="D25" s="133" t="str">
        <f>$D$14</f>
        <v xml:space="preserve">     Category 1: Cereal</v>
      </c>
      <c r="E25" s="47" t="s">
        <v>119</v>
      </c>
      <c r="F25" s="123"/>
      <c r="G25" s="180"/>
      <c r="H25" s="111"/>
    </row>
    <row r="26" spans="2:10" s="26" customFormat="1" ht="12.95" customHeight="1" x14ac:dyDescent="0.2">
      <c r="B26" s="114" t="s">
        <v>2</v>
      </c>
      <c r="C26" s="50" t="s">
        <v>3</v>
      </c>
      <c r="D26" s="140" t="str">
        <f>$D$15</f>
        <v xml:space="preserve">     Category 2: Breakfast</v>
      </c>
      <c r="E26" s="47" t="s">
        <v>119</v>
      </c>
      <c r="F26" s="123"/>
      <c r="G26" s="180"/>
      <c r="H26" s="111"/>
    </row>
    <row r="27" spans="2:10" s="26" customFormat="1" ht="12.95" customHeight="1" x14ac:dyDescent="0.2">
      <c r="B27" s="114" t="s">
        <v>2</v>
      </c>
      <c r="C27" s="50" t="s">
        <v>3</v>
      </c>
      <c r="D27" s="133" t="str">
        <f>$D$16</f>
        <v xml:space="preserve">     Category 3: Snacks</v>
      </c>
      <c r="E27" s="47" t="s">
        <v>119</v>
      </c>
      <c r="F27" s="123"/>
      <c r="G27" s="180"/>
      <c r="H27" s="112"/>
    </row>
    <row r="28" spans="2:10" s="28" customFormat="1" ht="12.95" customHeight="1" x14ac:dyDescent="0.2">
      <c r="B28" s="114" t="s">
        <v>2</v>
      </c>
      <c r="C28" s="50" t="s">
        <v>3</v>
      </c>
      <c r="D28" s="133" t="str">
        <f>$D$17</f>
        <v xml:space="preserve">     Category 4: [ ]</v>
      </c>
      <c r="E28" s="47" t="s">
        <v>119</v>
      </c>
      <c r="F28" s="123"/>
      <c r="G28" s="180"/>
      <c r="H28" s="111"/>
    </row>
    <row r="29" spans="2:10" s="28" customFormat="1" ht="12.95" customHeight="1" x14ac:dyDescent="0.2">
      <c r="B29" s="114" t="s">
        <v>2</v>
      </c>
      <c r="C29" s="50" t="s">
        <v>3</v>
      </c>
      <c r="D29" s="133" t="str">
        <f>$D$18</f>
        <v xml:space="preserve">     Category 5: [ ]</v>
      </c>
      <c r="E29" s="47" t="s">
        <v>119</v>
      </c>
      <c r="F29" s="123"/>
      <c r="G29" s="180"/>
      <c r="H29" s="111"/>
      <c r="I29" s="1"/>
      <c r="J29" s="77"/>
    </row>
    <row r="30" spans="2:10" s="28" customFormat="1" ht="12.95" customHeight="1" x14ac:dyDescent="0.2">
      <c r="B30" s="114" t="s">
        <v>2</v>
      </c>
      <c r="C30" s="50" t="s">
        <v>3</v>
      </c>
      <c r="D30" s="133" t="str">
        <f>$D$19</f>
        <v xml:space="preserve">     Category 6: [ ]</v>
      </c>
      <c r="E30" s="47" t="s">
        <v>119</v>
      </c>
      <c r="F30" s="123"/>
      <c r="G30" s="180"/>
      <c r="H30" s="111"/>
      <c r="I30" s="1"/>
      <c r="J30" s="77"/>
    </row>
    <row r="31" spans="2:10" s="28" customFormat="1" ht="12.95" customHeight="1" x14ac:dyDescent="0.2">
      <c r="B31" s="114" t="s">
        <v>2</v>
      </c>
      <c r="C31" s="50" t="s">
        <v>3</v>
      </c>
      <c r="D31" s="133" t="str">
        <f>$D$20</f>
        <v xml:space="preserve">     Category 7: [ ]</v>
      </c>
      <c r="E31" s="47" t="s">
        <v>119</v>
      </c>
      <c r="F31" s="123"/>
      <c r="G31" s="180"/>
      <c r="H31" s="111"/>
      <c r="I31" s="1"/>
      <c r="J31" s="77"/>
    </row>
    <row r="32" spans="2:10" s="28" customFormat="1" ht="12.95" customHeight="1" x14ac:dyDescent="0.2">
      <c r="B32" s="114" t="s">
        <v>2</v>
      </c>
      <c r="C32" s="50" t="s">
        <v>3</v>
      </c>
      <c r="D32" s="133" t="str">
        <f>$D$21</f>
        <v xml:space="preserve">     Category 8: [ ]</v>
      </c>
      <c r="E32" s="47" t="s">
        <v>119</v>
      </c>
      <c r="F32" s="123"/>
      <c r="G32" s="180"/>
      <c r="H32" s="111"/>
      <c r="I32" s="1"/>
      <c r="J32" s="77"/>
    </row>
    <row r="33" spans="2:10" s="28" customFormat="1" ht="12.95" customHeight="1" x14ac:dyDescent="0.2">
      <c r="B33" s="114" t="s">
        <v>2</v>
      </c>
      <c r="C33" s="50" t="s">
        <v>3</v>
      </c>
      <c r="D33" s="133" t="str">
        <f>$D$22</f>
        <v xml:space="preserve">     Category 9: [ ]</v>
      </c>
      <c r="E33" s="47" t="s">
        <v>119</v>
      </c>
      <c r="F33" s="123"/>
      <c r="G33" s="180"/>
      <c r="H33" s="111"/>
      <c r="I33" s="1"/>
      <c r="J33" s="77"/>
    </row>
    <row r="34" spans="2:10" s="28" customFormat="1" ht="12.95" customHeight="1" x14ac:dyDescent="0.2">
      <c r="B34" s="114" t="s">
        <v>2</v>
      </c>
      <c r="C34" s="50" t="s">
        <v>3</v>
      </c>
      <c r="D34" s="133" t="str">
        <f>$D$23</f>
        <v xml:space="preserve">     Category 10: [ ]</v>
      </c>
      <c r="E34" s="47" t="s">
        <v>119</v>
      </c>
      <c r="F34" s="123"/>
      <c r="G34" s="180"/>
      <c r="H34" s="112"/>
      <c r="I34" s="1"/>
      <c r="J34" s="77"/>
    </row>
    <row r="35" spans="2:10" s="28" customFormat="1" ht="12.95" customHeight="1" x14ac:dyDescent="0.2">
      <c r="B35" s="31" t="s">
        <v>2</v>
      </c>
      <c r="C35" s="50" t="s">
        <v>3</v>
      </c>
      <c r="D35" s="141" t="s">
        <v>148</v>
      </c>
      <c r="E35" s="142"/>
      <c r="F35" s="123"/>
      <c r="G35" s="180"/>
      <c r="H35" s="111"/>
      <c r="I35" s="1"/>
      <c r="J35" s="1"/>
    </row>
    <row r="36" spans="2:10" ht="12.95" customHeight="1" x14ac:dyDescent="0.2">
      <c r="B36" s="31" t="s">
        <v>2</v>
      </c>
      <c r="C36" s="50" t="s">
        <v>3</v>
      </c>
      <c r="D36" s="133" t="str">
        <f>$D$14</f>
        <v xml:space="preserve">     Category 1: Cereal</v>
      </c>
      <c r="E36" s="47" t="s">
        <v>109</v>
      </c>
      <c r="F36" s="123"/>
      <c r="G36" s="180"/>
      <c r="H36" s="111"/>
    </row>
    <row r="37" spans="2:10" ht="12.95" customHeight="1" x14ac:dyDescent="0.2">
      <c r="B37" s="31" t="s">
        <v>2</v>
      </c>
      <c r="C37" s="50" t="s">
        <v>3</v>
      </c>
      <c r="D37" s="140" t="str">
        <f>$D$15</f>
        <v xml:space="preserve">     Category 2: Breakfast</v>
      </c>
      <c r="E37" s="47" t="s">
        <v>109</v>
      </c>
      <c r="F37" s="123"/>
      <c r="G37" s="180"/>
      <c r="H37" s="111"/>
    </row>
    <row r="38" spans="2:10" ht="12.95" customHeight="1" x14ac:dyDescent="0.2">
      <c r="B38" s="31" t="s">
        <v>2</v>
      </c>
      <c r="C38" s="50" t="s">
        <v>3</v>
      </c>
      <c r="D38" s="133" t="str">
        <f>$D$16</f>
        <v xml:space="preserve">     Category 3: Snacks</v>
      </c>
      <c r="E38" s="47" t="s">
        <v>109</v>
      </c>
      <c r="F38" s="123"/>
      <c r="G38" s="180"/>
      <c r="H38" s="111"/>
    </row>
    <row r="39" spans="2:10" ht="12.95" customHeight="1" x14ac:dyDescent="0.2">
      <c r="B39" s="31" t="s">
        <v>2</v>
      </c>
      <c r="C39" s="50" t="s">
        <v>3</v>
      </c>
      <c r="D39" s="133" t="str">
        <f>$D$17</f>
        <v xml:space="preserve">     Category 4: [ ]</v>
      </c>
      <c r="E39" s="47" t="s">
        <v>109</v>
      </c>
      <c r="F39" s="123"/>
      <c r="G39" s="180"/>
      <c r="H39" s="111"/>
    </row>
    <row r="40" spans="2:10" ht="12.95" customHeight="1" x14ac:dyDescent="0.2">
      <c r="B40" s="31" t="s">
        <v>2</v>
      </c>
      <c r="C40" s="50" t="s">
        <v>3</v>
      </c>
      <c r="D40" s="133" t="str">
        <f>$D$18</f>
        <v xml:space="preserve">     Category 5: [ ]</v>
      </c>
      <c r="E40" s="47" t="s">
        <v>109</v>
      </c>
      <c r="F40" s="123"/>
      <c r="G40" s="180"/>
      <c r="H40" s="111"/>
    </row>
    <row r="41" spans="2:10" ht="12.95" customHeight="1" x14ac:dyDescent="0.2">
      <c r="B41" s="31" t="s">
        <v>2</v>
      </c>
      <c r="C41" s="50" t="s">
        <v>3</v>
      </c>
      <c r="D41" s="133" t="str">
        <f>$D$19</f>
        <v xml:space="preserve">     Category 6: [ ]</v>
      </c>
      <c r="E41" s="47" t="s">
        <v>109</v>
      </c>
      <c r="F41" s="123"/>
      <c r="G41" s="180"/>
    </row>
    <row r="42" spans="2:10" ht="12.95" customHeight="1" x14ac:dyDescent="0.2">
      <c r="B42" s="31" t="s">
        <v>2</v>
      </c>
      <c r="C42" s="50" t="s">
        <v>3</v>
      </c>
      <c r="D42" s="133" t="str">
        <f>$D$20</f>
        <v xml:space="preserve">     Category 7: [ ]</v>
      </c>
      <c r="E42" s="47" t="s">
        <v>109</v>
      </c>
      <c r="F42" s="123"/>
      <c r="G42" s="180"/>
    </row>
    <row r="43" spans="2:10" ht="12.95" customHeight="1" x14ac:dyDescent="0.2">
      <c r="B43" s="31" t="s">
        <v>2</v>
      </c>
      <c r="C43" s="50" t="s">
        <v>3</v>
      </c>
      <c r="D43" s="133" t="str">
        <f>$D$21</f>
        <v xml:space="preserve">     Category 8: [ ]</v>
      </c>
      <c r="E43" s="47" t="s">
        <v>109</v>
      </c>
      <c r="F43" s="123"/>
      <c r="G43" s="180"/>
      <c r="H43" s="32"/>
    </row>
    <row r="44" spans="2:10" ht="12.95" customHeight="1" x14ac:dyDescent="0.2">
      <c r="B44" s="31" t="s">
        <v>2</v>
      </c>
      <c r="C44" s="50" t="s">
        <v>3</v>
      </c>
      <c r="D44" s="133" t="str">
        <f>$D$22</f>
        <v xml:space="preserve">     Category 9: [ ]</v>
      </c>
      <c r="E44" s="47" t="s">
        <v>109</v>
      </c>
      <c r="F44" s="123"/>
      <c r="G44" s="180"/>
      <c r="H44" s="32"/>
    </row>
    <row r="45" spans="2:10" ht="12.95" customHeight="1" x14ac:dyDescent="0.2">
      <c r="B45" s="31" t="s">
        <v>2</v>
      </c>
      <c r="C45" s="50" t="s">
        <v>3</v>
      </c>
      <c r="D45" s="133" t="str">
        <f>$D$23</f>
        <v xml:space="preserve">     Category 10: [ ]</v>
      </c>
      <c r="E45" s="47" t="s">
        <v>109</v>
      </c>
      <c r="F45" s="123"/>
      <c r="G45" s="180"/>
      <c r="H45" s="32"/>
    </row>
    <row r="46" spans="2:10" ht="12.95" customHeight="1" x14ac:dyDescent="0.2">
      <c r="B46" s="114" t="s">
        <v>2</v>
      </c>
      <c r="C46" s="50" t="s">
        <v>14</v>
      </c>
      <c r="D46" s="133" t="s">
        <v>132</v>
      </c>
      <c r="E46" s="47" t="s">
        <v>125</v>
      </c>
      <c r="F46" s="124"/>
      <c r="G46" s="181"/>
      <c r="H46" s="32"/>
    </row>
    <row r="47" spans="2:10" ht="12.95" customHeight="1" x14ac:dyDescent="0.2">
      <c r="B47" s="114" t="s">
        <v>2</v>
      </c>
      <c r="C47" s="50" t="s">
        <v>14</v>
      </c>
      <c r="D47" s="133" t="s">
        <v>133</v>
      </c>
      <c r="E47" s="47" t="s">
        <v>124</v>
      </c>
      <c r="F47" s="124"/>
      <c r="G47" s="181"/>
      <c r="H47" s="32"/>
    </row>
    <row r="48" spans="2:10" ht="12.95" customHeight="1" x14ac:dyDescent="0.2">
      <c r="B48" s="114" t="s">
        <v>4</v>
      </c>
      <c r="C48" s="50" t="s">
        <v>25</v>
      </c>
      <c r="D48" s="136" t="s">
        <v>137</v>
      </c>
      <c r="E48" s="137"/>
      <c r="F48" s="124"/>
      <c r="G48" s="181"/>
      <c r="H48" s="32"/>
    </row>
    <row r="49" spans="2:8" ht="12.95" customHeight="1" x14ac:dyDescent="0.2">
      <c r="B49" s="114" t="s">
        <v>4</v>
      </c>
      <c r="C49" s="50" t="s">
        <v>25</v>
      </c>
      <c r="D49" s="133" t="str">
        <f>$D$14</f>
        <v xml:space="preserve">     Category 1: Cereal</v>
      </c>
      <c r="E49" s="47" t="s">
        <v>112</v>
      </c>
      <c r="F49" s="115"/>
      <c r="G49" s="182"/>
      <c r="H49" s="32"/>
    </row>
    <row r="50" spans="2:8" ht="12.95" customHeight="1" x14ac:dyDescent="0.2">
      <c r="B50" s="114" t="s">
        <v>4</v>
      </c>
      <c r="C50" s="50" t="s">
        <v>25</v>
      </c>
      <c r="D50" s="140" t="str">
        <f>$D$15</f>
        <v xml:space="preserve">     Category 2: Breakfast</v>
      </c>
      <c r="E50" s="47" t="s">
        <v>112</v>
      </c>
      <c r="F50" s="115"/>
      <c r="G50" s="182"/>
      <c r="H50" s="32"/>
    </row>
    <row r="51" spans="2:8" ht="12.95" customHeight="1" x14ac:dyDescent="0.2">
      <c r="B51" s="114" t="s">
        <v>4</v>
      </c>
      <c r="C51" s="50" t="s">
        <v>25</v>
      </c>
      <c r="D51" s="133" t="str">
        <f>$D$16</f>
        <v xml:space="preserve">     Category 3: Snacks</v>
      </c>
      <c r="E51" s="47" t="s">
        <v>112</v>
      </c>
      <c r="F51" s="115"/>
      <c r="G51" s="182"/>
    </row>
    <row r="52" spans="2:8" ht="12.95" customHeight="1" x14ac:dyDescent="0.2">
      <c r="B52" s="114" t="s">
        <v>4</v>
      </c>
      <c r="C52" s="50" t="s">
        <v>25</v>
      </c>
      <c r="D52" s="133" t="str">
        <f>$D$17</f>
        <v xml:space="preserve">     Category 4: [ ]</v>
      </c>
      <c r="E52" s="47" t="s">
        <v>112</v>
      </c>
      <c r="F52" s="115"/>
      <c r="G52" s="182"/>
    </row>
    <row r="53" spans="2:8" ht="12.95" customHeight="1" x14ac:dyDescent="0.2">
      <c r="B53" s="114" t="s">
        <v>4</v>
      </c>
      <c r="C53" s="50" t="s">
        <v>25</v>
      </c>
      <c r="D53" s="133" t="str">
        <f>$D$18</f>
        <v xml:space="preserve">     Category 5: [ ]</v>
      </c>
      <c r="E53" s="47" t="s">
        <v>112</v>
      </c>
      <c r="F53" s="115"/>
      <c r="G53" s="182"/>
      <c r="H53" s="32"/>
    </row>
    <row r="54" spans="2:8" ht="12.95" customHeight="1" x14ac:dyDescent="0.2">
      <c r="B54" s="114" t="s">
        <v>4</v>
      </c>
      <c r="C54" s="50" t="s">
        <v>25</v>
      </c>
      <c r="D54" s="133" t="str">
        <f>$D$19</f>
        <v xml:space="preserve">     Category 6: [ ]</v>
      </c>
      <c r="E54" s="47" t="s">
        <v>112</v>
      </c>
      <c r="F54" s="115"/>
      <c r="G54" s="182"/>
      <c r="H54" s="32"/>
    </row>
    <row r="55" spans="2:8" ht="12.95" customHeight="1" x14ac:dyDescent="0.2">
      <c r="B55" s="114" t="s">
        <v>4</v>
      </c>
      <c r="C55" s="50" t="s">
        <v>25</v>
      </c>
      <c r="D55" s="133" t="str">
        <f>$D$20</f>
        <v xml:space="preserve">     Category 7: [ ]</v>
      </c>
      <c r="E55" s="47" t="s">
        <v>112</v>
      </c>
      <c r="F55" s="115"/>
      <c r="G55" s="182"/>
      <c r="H55" s="32"/>
    </row>
    <row r="56" spans="2:8" ht="12.95" customHeight="1" x14ac:dyDescent="0.2">
      <c r="B56" s="114" t="s">
        <v>4</v>
      </c>
      <c r="C56" s="50" t="s">
        <v>25</v>
      </c>
      <c r="D56" s="133" t="str">
        <f>$D$21</f>
        <v xml:space="preserve">     Category 8: [ ]</v>
      </c>
      <c r="E56" s="47" t="s">
        <v>112</v>
      </c>
      <c r="F56" s="115"/>
      <c r="G56" s="182"/>
      <c r="H56" s="32"/>
    </row>
    <row r="57" spans="2:8" ht="12.95" customHeight="1" x14ac:dyDescent="0.2">
      <c r="B57" s="114" t="s">
        <v>4</v>
      </c>
      <c r="C57" s="50" t="s">
        <v>25</v>
      </c>
      <c r="D57" s="133" t="str">
        <f>$D$22</f>
        <v xml:space="preserve">     Category 9: [ ]</v>
      </c>
      <c r="E57" s="47" t="s">
        <v>112</v>
      </c>
      <c r="F57" s="115"/>
      <c r="G57" s="182"/>
      <c r="H57" s="32"/>
    </row>
    <row r="58" spans="2:8" ht="12.95" customHeight="1" x14ac:dyDescent="0.2">
      <c r="B58" s="114" t="s">
        <v>4</v>
      </c>
      <c r="C58" s="50" t="s">
        <v>25</v>
      </c>
      <c r="D58" s="133" t="str">
        <f>$D$23</f>
        <v xml:space="preserve">     Category 10: [ ]</v>
      </c>
      <c r="E58" s="47" t="s">
        <v>112</v>
      </c>
      <c r="F58" s="115"/>
      <c r="G58" s="182"/>
      <c r="H58" s="32"/>
    </row>
    <row r="59" spans="2:8" ht="12.95" customHeight="1" x14ac:dyDescent="0.2">
      <c r="B59" s="114" t="s">
        <v>4</v>
      </c>
      <c r="C59" s="50" t="s">
        <v>5</v>
      </c>
      <c r="D59" s="133" t="s">
        <v>170</v>
      </c>
      <c r="E59" s="47" t="s">
        <v>171</v>
      </c>
      <c r="F59" s="125"/>
      <c r="G59" s="183"/>
      <c r="H59" s="32"/>
    </row>
    <row r="60" spans="2:8" ht="12.95" customHeight="1" x14ac:dyDescent="0.2">
      <c r="B60" s="114" t="s">
        <v>4</v>
      </c>
      <c r="C60" s="50" t="s">
        <v>5</v>
      </c>
      <c r="D60" s="133" t="s">
        <v>173</v>
      </c>
      <c r="E60" s="47" t="s">
        <v>172</v>
      </c>
      <c r="F60" s="125"/>
      <c r="G60" s="183"/>
      <c r="H60" s="32"/>
    </row>
    <row r="61" spans="2:8" ht="12.95" customHeight="1" x14ac:dyDescent="0.2">
      <c r="B61" s="114" t="s">
        <v>4</v>
      </c>
      <c r="C61" s="50" t="s">
        <v>5</v>
      </c>
      <c r="D61" s="133" t="s">
        <v>135</v>
      </c>
      <c r="E61" s="47" t="s">
        <v>134</v>
      </c>
      <c r="F61" s="126"/>
      <c r="G61" s="183"/>
      <c r="H61" s="32"/>
    </row>
    <row r="62" spans="2:8" ht="12.95" customHeight="1" x14ac:dyDescent="0.2">
      <c r="B62" s="114" t="s">
        <v>4</v>
      </c>
      <c r="C62" s="50" t="s">
        <v>6</v>
      </c>
      <c r="D62" s="136" t="s">
        <v>149</v>
      </c>
      <c r="E62" s="46"/>
      <c r="F62" s="127"/>
      <c r="G62" s="183"/>
      <c r="H62" s="32"/>
    </row>
    <row r="63" spans="2:8" ht="12.95" customHeight="1" x14ac:dyDescent="0.2">
      <c r="B63" s="114" t="s">
        <v>4</v>
      </c>
      <c r="C63" s="50" t="s">
        <v>6</v>
      </c>
      <c r="D63" s="133" t="s">
        <v>50</v>
      </c>
      <c r="E63" s="47" t="s">
        <v>113</v>
      </c>
      <c r="F63" s="125"/>
      <c r="G63" s="183"/>
      <c r="H63" s="32"/>
    </row>
    <row r="64" spans="2:8" ht="12.95" customHeight="1" x14ac:dyDescent="0.2">
      <c r="B64" s="114" t="s">
        <v>4</v>
      </c>
      <c r="C64" s="50" t="s">
        <v>6</v>
      </c>
      <c r="D64" s="133" t="s">
        <v>126</v>
      </c>
      <c r="E64" s="47" t="s">
        <v>113</v>
      </c>
      <c r="F64" s="125"/>
      <c r="G64" s="183"/>
      <c r="H64" s="32"/>
    </row>
    <row r="65" spans="2:8" ht="12.95" customHeight="1" x14ac:dyDescent="0.2">
      <c r="B65" s="114" t="s">
        <v>4</v>
      </c>
      <c r="C65" s="50" t="s">
        <v>6</v>
      </c>
      <c r="D65" s="133" t="s">
        <v>51</v>
      </c>
      <c r="E65" s="47" t="s">
        <v>114</v>
      </c>
      <c r="F65" s="125"/>
      <c r="G65" s="183"/>
      <c r="H65" s="32"/>
    </row>
    <row r="66" spans="2:8" ht="12.95" customHeight="1" x14ac:dyDescent="0.2">
      <c r="B66" s="114" t="s">
        <v>4</v>
      </c>
      <c r="C66" s="50" t="s">
        <v>6</v>
      </c>
      <c r="D66" s="133" t="s">
        <v>118</v>
      </c>
      <c r="E66" s="47" t="s">
        <v>113</v>
      </c>
      <c r="F66" s="125"/>
      <c r="G66" s="183"/>
      <c r="H66" s="32"/>
    </row>
    <row r="67" spans="2:8" ht="12.95" customHeight="1" x14ac:dyDescent="0.2">
      <c r="B67" s="114" t="s">
        <v>4</v>
      </c>
      <c r="C67" s="50" t="s">
        <v>6</v>
      </c>
      <c r="D67" s="133" t="s">
        <v>54</v>
      </c>
      <c r="E67" s="47" t="s">
        <v>113</v>
      </c>
      <c r="F67" s="125"/>
      <c r="G67" s="183"/>
      <c r="H67" s="32"/>
    </row>
    <row r="68" spans="2:8" ht="12.95" customHeight="1" x14ac:dyDescent="0.2">
      <c r="B68" s="171" t="s">
        <v>26</v>
      </c>
      <c r="C68" s="51" t="s">
        <v>35</v>
      </c>
      <c r="D68" s="133" t="s">
        <v>179</v>
      </c>
      <c r="E68" s="47" t="s">
        <v>150</v>
      </c>
      <c r="F68" s="125"/>
      <c r="G68" s="183"/>
      <c r="H68" s="32"/>
    </row>
    <row r="69" spans="2:8" ht="12.95" customHeight="1" thickBot="1" x14ac:dyDescent="0.25">
      <c r="B69" s="171" t="s">
        <v>27</v>
      </c>
      <c r="C69" s="51" t="s">
        <v>36</v>
      </c>
      <c r="D69" s="143" t="s">
        <v>180</v>
      </c>
      <c r="E69" s="144" t="s">
        <v>150</v>
      </c>
      <c r="F69" s="128"/>
      <c r="G69" s="184"/>
      <c r="H69" s="32"/>
    </row>
    <row r="70" spans="2:8" ht="12.95" customHeight="1" x14ac:dyDescent="0.2">
      <c r="B70" s="35"/>
      <c r="C70" s="35"/>
      <c r="D70" s="35"/>
      <c r="E70" s="35"/>
      <c r="F70" s="35"/>
      <c r="G70" s="35"/>
      <c r="H70" s="32"/>
    </row>
    <row r="71" spans="2:8" ht="12.95" customHeight="1" x14ac:dyDescent="0.2">
      <c r="B71" s="70"/>
      <c r="C71" s="70"/>
      <c r="D71" s="70"/>
      <c r="E71" s="70"/>
      <c r="F71" s="70"/>
      <c r="G71" s="70"/>
      <c r="H71" s="32"/>
    </row>
    <row r="72" spans="2:8" ht="12.95" customHeight="1" x14ac:dyDescent="0.2">
      <c r="B72" s="32"/>
      <c r="C72" s="32"/>
      <c r="D72" s="32"/>
      <c r="E72" s="32"/>
      <c r="F72" s="32"/>
      <c r="G72" s="32"/>
      <c r="H72" s="32"/>
    </row>
    <row r="73" spans="2:8" ht="12.95" customHeight="1" x14ac:dyDescent="0.2">
      <c r="B73" s="71" t="s">
        <v>37</v>
      </c>
      <c r="C73" s="71"/>
      <c r="D73" s="71"/>
      <c r="E73" s="71"/>
      <c r="F73" s="71"/>
      <c r="G73" s="71"/>
      <c r="H73" s="32"/>
    </row>
    <row r="74" spans="2:8" ht="12.95" customHeight="1" x14ac:dyDescent="0.2">
      <c r="B74" s="57" t="s">
        <v>15</v>
      </c>
      <c r="C74" s="57" t="s">
        <v>28</v>
      </c>
      <c r="D74" s="58" t="s">
        <v>30</v>
      </c>
      <c r="E74" s="58"/>
      <c r="F74" s="58" t="s">
        <v>12</v>
      </c>
      <c r="G74" s="58" t="s">
        <v>11</v>
      </c>
      <c r="H74" s="32"/>
    </row>
    <row r="75" spans="2:8" ht="12.95" customHeight="1" x14ac:dyDescent="0.2">
      <c r="B75" s="30" t="s">
        <v>0</v>
      </c>
      <c r="C75" s="52" t="s">
        <v>1</v>
      </c>
      <c r="D75" s="53"/>
      <c r="E75" s="59"/>
      <c r="F75" s="54"/>
      <c r="G75" s="53"/>
      <c r="H75" s="32"/>
    </row>
    <row r="76" spans="2:8" ht="12.95" customHeight="1" x14ac:dyDescent="0.2">
      <c r="B76" s="31" t="s">
        <v>2</v>
      </c>
      <c r="C76" s="55" t="s">
        <v>14</v>
      </c>
      <c r="D76" s="53" t="s">
        <v>136</v>
      </c>
      <c r="E76" s="59" t="s">
        <v>38</v>
      </c>
      <c r="F76" s="106">
        <v>491.52</v>
      </c>
      <c r="G76" s="53" t="s">
        <v>74</v>
      </c>
      <c r="H76" s="32"/>
    </row>
    <row r="77" spans="2:8" ht="12.95" customHeight="1" x14ac:dyDescent="0.2">
      <c r="B77" s="31" t="s">
        <v>2</v>
      </c>
      <c r="C77" s="55" t="s">
        <v>14</v>
      </c>
      <c r="D77" s="53" t="s">
        <v>52</v>
      </c>
      <c r="E77" s="59" t="s">
        <v>38</v>
      </c>
      <c r="F77" s="108">
        <v>1400</v>
      </c>
      <c r="G77" s="53" t="s">
        <v>75</v>
      </c>
      <c r="H77" s="32"/>
    </row>
    <row r="78" spans="2:8" ht="12.95" customHeight="1" x14ac:dyDescent="0.2">
      <c r="B78" s="31" t="s">
        <v>4</v>
      </c>
      <c r="C78" s="55" t="s">
        <v>25</v>
      </c>
      <c r="D78" s="53" t="s">
        <v>66</v>
      </c>
      <c r="E78" s="59" t="s">
        <v>38</v>
      </c>
      <c r="F78" s="107">
        <v>13.414634146341463</v>
      </c>
      <c r="G78" s="53" t="s">
        <v>111</v>
      </c>
      <c r="H78" s="32"/>
    </row>
    <row r="79" spans="2:8" ht="12.95" customHeight="1" x14ac:dyDescent="0.2">
      <c r="B79" s="31" t="s">
        <v>4</v>
      </c>
      <c r="C79" s="55" t="s">
        <v>6</v>
      </c>
      <c r="D79" s="118" t="s">
        <v>165</v>
      </c>
      <c r="E79" s="59"/>
      <c r="F79" s="116"/>
      <c r="G79" s="53"/>
      <c r="H79" s="32"/>
    </row>
    <row r="80" spans="2:8" ht="12.95" customHeight="1" x14ac:dyDescent="0.2">
      <c r="B80" s="31" t="s">
        <v>4</v>
      </c>
      <c r="C80" s="55" t="s">
        <v>6</v>
      </c>
      <c r="D80" s="53" t="s">
        <v>139</v>
      </c>
      <c r="E80" s="59" t="s">
        <v>115</v>
      </c>
      <c r="F80" s="109">
        <v>9125</v>
      </c>
      <c r="G80" s="53" t="s">
        <v>74</v>
      </c>
    </row>
    <row r="81" spans="2:7" ht="12.95" customHeight="1" x14ac:dyDescent="0.2">
      <c r="B81" s="31" t="s">
        <v>4</v>
      </c>
      <c r="C81" s="55" t="s">
        <v>6</v>
      </c>
      <c r="D81" s="53" t="s">
        <v>140</v>
      </c>
      <c r="E81" s="59" t="s">
        <v>33</v>
      </c>
      <c r="F81" s="69">
        <v>0.155</v>
      </c>
      <c r="G81" s="53" t="s">
        <v>22</v>
      </c>
    </row>
    <row r="82" spans="2:7" ht="12.95" customHeight="1" x14ac:dyDescent="0.2">
      <c r="B82" s="31" t="s">
        <v>4</v>
      </c>
      <c r="C82" s="55" t="s">
        <v>6</v>
      </c>
      <c r="D82" s="53" t="s">
        <v>57</v>
      </c>
      <c r="E82" s="59" t="s">
        <v>33</v>
      </c>
      <c r="F82" s="69">
        <v>5.2299999999999999E-2</v>
      </c>
      <c r="G82" s="53" t="s">
        <v>103</v>
      </c>
    </row>
    <row r="83" spans="2:7" ht="12.95" customHeight="1" x14ac:dyDescent="0.2">
      <c r="B83" s="31" t="s">
        <v>4</v>
      </c>
      <c r="C83" s="55" t="s">
        <v>6</v>
      </c>
      <c r="D83" s="53" t="s">
        <v>55</v>
      </c>
      <c r="E83" s="59" t="s">
        <v>38</v>
      </c>
      <c r="F83" s="108">
        <v>5297.6190476190477</v>
      </c>
      <c r="G83" s="53" t="s">
        <v>103</v>
      </c>
    </row>
    <row r="84" spans="2:7" ht="12.95" customHeight="1" x14ac:dyDescent="0.2">
      <c r="B84" s="31" t="s">
        <v>4</v>
      </c>
      <c r="C84" s="55" t="s">
        <v>6</v>
      </c>
      <c r="D84" s="53" t="s">
        <v>56</v>
      </c>
      <c r="E84" s="59" t="s">
        <v>38</v>
      </c>
      <c r="F84" s="108">
        <v>5892.8571428571431</v>
      </c>
      <c r="G84" s="53" t="s">
        <v>103</v>
      </c>
    </row>
    <row r="85" spans="2:7" ht="12.95" customHeight="1" x14ac:dyDescent="0.2">
      <c r="B85" s="31" t="s">
        <v>4</v>
      </c>
      <c r="C85" s="55" t="s">
        <v>6</v>
      </c>
      <c r="D85" s="120" t="s">
        <v>166</v>
      </c>
      <c r="E85" s="59"/>
      <c r="F85" s="117"/>
      <c r="G85" s="53"/>
    </row>
    <row r="86" spans="2:7" ht="12.95" customHeight="1" x14ac:dyDescent="0.2">
      <c r="B86" s="31" t="s">
        <v>4</v>
      </c>
      <c r="C86" s="55" t="s">
        <v>6</v>
      </c>
      <c r="D86" s="53" t="s">
        <v>139</v>
      </c>
      <c r="E86" s="59" t="s">
        <v>115</v>
      </c>
      <c r="F86" s="109">
        <f>50*365</f>
        <v>18250</v>
      </c>
      <c r="G86" s="53" t="s">
        <v>100</v>
      </c>
    </row>
    <row r="87" spans="2:7" ht="12.95" customHeight="1" x14ac:dyDescent="0.2">
      <c r="B87" s="31" t="s">
        <v>4</v>
      </c>
      <c r="C87" s="55" t="s">
        <v>6</v>
      </c>
      <c r="D87" s="53" t="s">
        <v>140</v>
      </c>
      <c r="E87" s="59" t="s">
        <v>33</v>
      </c>
      <c r="F87" s="69">
        <v>0.06</v>
      </c>
      <c r="G87" s="53" t="s">
        <v>100</v>
      </c>
    </row>
    <row r="88" spans="2:7" ht="12.95" customHeight="1" x14ac:dyDescent="0.2">
      <c r="B88" s="31" t="s">
        <v>4</v>
      </c>
      <c r="C88" s="55" t="s">
        <v>6</v>
      </c>
      <c r="D88" s="53" t="s">
        <v>57</v>
      </c>
      <c r="E88" s="59" t="s">
        <v>33</v>
      </c>
      <c r="F88" s="69">
        <v>5.2299999999999999E-2</v>
      </c>
      <c r="G88" s="53" t="s">
        <v>103</v>
      </c>
    </row>
    <row r="89" spans="2:7" ht="12.95" customHeight="1" x14ac:dyDescent="0.2">
      <c r="B89" s="31" t="s">
        <v>4</v>
      </c>
      <c r="C89" s="55" t="s">
        <v>6</v>
      </c>
      <c r="D89" s="53" t="s">
        <v>55</v>
      </c>
      <c r="E89" s="59" t="s">
        <v>38</v>
      </c>
      <c r="F89" s="108">
        <v>5297.6190476190477</v>
      </c>
      <c r="G89" s="53" t="s">
        <v>103</v>
      </c>
    </row>
    <row r="90" spans="2:7" ht="12.95" customHeight="1" x14ac:dyDescent="0.2">
      <c r="B90" s="31" t="s">
        <v>4</v>
      </c>
      <c r="C90" s="55" t="s">
        <v>6</v>
      </c>
      <c r="D90" s="53" t="s">
        <v>56</v>
      </c>
      <c r="E90" s="59" t="s">
        <v>38</v>
      </c>
      <c r="F90" s="108">
        <v>5892.8571428571431</v>
      </c>
      <c r="G90" s="53" t="s">
        <v>103</v>
      </c>
    </row>
    <row r="91" spans="2:7" ht="12.95" customHeight="1" x14ac:dyDescent="0.2">
      <c r="B91" s="31" t="s">
        <v>4</v>
      </c>
      <c r="C91" s="55" t="s">
        <v>6</v>
      </c>
      <c r="D91" s="118" t="s">
        <v>167</v>
      </c>
      <c r="E91" s="59"/>
      <c r="F91" s="69"/>
      <c r="G91" s="53"/>
    </row>
    <row r="92" spans="2:7" ht="12.95" customHeight="1" x14ac:dyDescent="0.2">
      <c r="B92" s="31" t="s">
        <v>4</v>
      </c>
      <c r="C92" s="55" t="s">
        <v>6</v>
      </c>
      <c r="D92" s="53" t="s">
        <v>143</v>
      </c>
      <c r="E92" s="59" t="s">
        <v>141</v>
      </c>
      <c r="F92" s="69">
        <f>-(2300-3400)/3400</f>
        <v>0.3235294117647059</v>
      </c>
      <c r="G92" s="53" t="s">
        <v>100</v>
      </c>
    </row>
    <row r="93" spans="2:7" ht="12.95" customHeight="1" x14ac:dyDescent="0.2">
      <c r="B93" s="31" t="s">
        <v>4</v>
      </c>
      <c r="C93" s="55" t="s">
        <v>6</v>
      </c>
      <c r="D93" s="53" t="s">
        <v>146</v>
      </c>
      <c r="E93" s="59" t="s">
        <v>114</v>
      </c>
      <c r="F93" s="109">
        <v>401500</v>
      </c>
      <c r="G93" s="53" t="s">
        <v>100</v>
      </c>
    </row>
    <row r="94" spans="2:7" ht="12.95" customHeight="1" x14ac:dyDescent="0.2">
      <c r="B94" s="31" t="s">
        <v>4</v>
      </c>
      <c r="C94" s="55" t="s">
        <v>6</v>
      </c>
      <c r="D94" s="53" t="s">
        <v>142</v>
      </c>
      <c r="E94" s="59" t="s">
        <v>33</v>
      </c>
      <c r="F94" s="69">
        <v>0.1</v>
      </c>
      <c r="G94" s="53" t="s">
        <v>99</v>
      </c>
    </row>
    <row r="95" spans="2:7" ht="12.95" customHeight="1" x14ac:dyDescent="0.2">
      <c r="B95" s="31" t="s">
        <v>4</v>
      </c>
      <c r="C95" s="55" t="s">
        <v>6</v>
      </c>
      <c r="D95" s="53" t="s">
        <v>58</v>
      </c>
      <c r="E95" s="59" t="s">
        <v>33</v>
      </c>
      <c r="F95" s="69">
        <v>0.41499999999999998</v>
      </c>
      <c r="G95" s="53" t="s">
        <v>103</v>
      </c>
    </row>
    <row r="96" spans="2:7" ht="12.95" customHeight="1" x14ac:dyDescent="0.2">
      <c r="B96" s="31" t="s">
        <v>4</v>
      </c>
      <c r="C96" s="55" t="s">
        <v>6</v>
      </c>
      <c r="D96" s="53" t="s">
        <v>59</v>
      </c>
      <c r="E96" s="59" t="s">
        <v>38</v>
      </c>
      <c r="F96" s="108">
        <v>3096.3972736124633</v>
      </c>
      <c r="G96" s="53" t="s">
        <v>103</v>
      </c>
    </row>
    <row r="97" spans="2:8" ht="12.95" customHeight="1" x14ac:dyDescent="0.2">
      <c r="B97" s="31" t="s">
        <v>4</v>
      </c>
      <c r="C97" s="55" t="s">
        <v>6</v>
      </c>
      <c r="D97" s="53" t="s">
        <v>104</v>
      </c>
      <c r="E97" s="59" t="s">
        <v>38</v>
      </c>
      <c r="F97" s="108">
        <v>2307.6923076923076</v>
      </c>
      <c r="G97" s="53" t="s">
        <v>103</v>
      </c>
    </row>
    <row r="98" spans="2:8" ht="12.95" customHeight="1" x14ac:dyDescent="0.2">
      <c r="B98" s="31" t="s">
        <v>4</v>
      </c>
      <c r="C98" s="55" t="s">
        <v>6</v>
      </c>
      <c r="D98" s="118" t="s">
        <v>168</v>
      </c>
      <c r="E98" s="59"/>
      <c r="F98" s="119"/>
      <c r="G98" s="53"/>
    </row>
    <row r="99" spans="2:8" ht="12.95" customHeight="1" x14ac:dyDescent="0.2">
      <c r="B99" s="31" t="s">
        <v>4</v>
      </c>
      <c r="C99" s="55" t="s">
        <v>6</v>
      </c>
      <c r="D99" s="53" t="s">
        <v>144</v>
      </c>
      <c r="E99" s="59" t="s">
        <v>113</v>
      </c>
      <c r="F99" s="109">
        <v>1865.5555555555557</v>
      </c>
      <c r="G99" s="53" t="s">
        <v>101</v>
      </c>
    </row>
    <row r="100" spans="2:8" ht="12.95" customHeight="1" x14ac:dyDescent="0.2">
      <c r="B100" s="31" t="s">
        <v>4</v>
      </c>
      <c r="C100" s="55" t="s">
        <v>6</v>
      </c>
      <c r="D100" s="53" t="s">
        <v>145</v>
      </c>
      <c r="E100" s="59" t="s">
        <v>33</v>
      </c>
      <c r="F100" s="69">
        <v>0.23</v>
      </c>
      <c r="G100" s="53" t="s">
        <v>101</v>
      </c>
    </row>
    <row r="101" spans="2:8" ht="12.95" customHeight="1" x14ac:dyDescent="0.2">
      <c r="B101" s="31" t="s">
        <v>4</v>
      </c>
      <c r="C101" s="55" t="s">
        <v>6</v>
      </c>
      <c r="D101" s="53" t="s">
        <v>57</v>
      </c>
      <c r="E101" s="59" t="s">
        <v>33</v>
      </c>
      <c r="F101" s="69">
        <v>5.2299999999999999E-2</v>
      </c>
      <c r="G101" s="53" t="s">
        <v>103</v>
      </c>
    </row>
    <row r="102" spans="2:8" ht="12.95" customHeight="1" x14ac:dyDescent="0.2">
      <c r="B102" s="31" t="s">
        <v>4</v>
      </c>
      <c r="C102" s="55" t="s">
        <v>6</v>
      </c>
      <c r="D102" s="53" t="s">
        <v>55</v>
      </c>
      <c r="E102" s="59" t="s">
        <v>38</v>
      </c>
      <c r="F102" s="108">
        <v>5297.6190476190477</v>
      </c>
      <c r="G102" s="53" t="s">
        <v>103</v>
      </c>
      <c r="H102" s="32"/>
    </row>
    <row r="103" spans="2:8" ht="12.95" customHeight="1" x14ac:dyDescent="0.2">
      <c r="B103" s="31" t="s">
        <v>4</v>
      </c>
      <c r="C103" s="55" t="s">
        <v>6</v>
      </c>
      <c r="D103" s="53" t="s">
        <v>56</v>
      </c>
      <c r="E103" s="59" t="s">
        <v>38</v>
      </c>
      <c r="F103" s="108">
        <v>5892.8571428571431</v>
      </c>
      <c r="G103" s="53" t="s">
        <v>103</v>
      </c>
      <c r="H103" s="32"/>
    </row>
    <row r="104" spans="2:8" ht="12.95" customHeight="1" x14ac:dyDescent="0.2">
      <c r="B104" s="31" t="s">
        <v>4</v>
      </c>
      <c r="C104" s="55" t="s">
        <v>6</v>
      </c>
      <c r="D104" s="118" t="s">
        <v>169</v>
      </c>
      <c r="E104" s="59"/>
      <c r="F104" s="119"/>
      <c r="G104" s="53"/>
      <c r="H104" s="32"/>
    </row>
    <row r="105" spans="2:8" ht="12.95" customHeight="1" x14ac:dyDescent="0.2">
      <c r="B105" s="31" t="s">
        <v>4</v>
      </c>
      <c r="C105" s="55" t="s">
        <v>6</v>
      </c>
      <c r="D105" s="53" t="s">
        <v>143</v>
      </c>
      <c r="E105" s="59" t="s">
        <v>141</v>
      </c>
      <c r="F105" s="69">
        <v>0.55721113297722802</v>
      </c>
      <c r="G105" s="53" t="s">
        <v>102</v>
      </c>
      <c r="H105" s="32"/>
    </row>
    <row r="106" spans="2:8" ht="12.95" customHeight="1" x14ac:dyDescent="0.2">
      <c r="B106" s="31" t="s">
        <v>4</v>
      </c>
      <c r="C106" s="55" t="s">
        <v>6</v>
      </c>
      <c r="D106" s="53" t="s">
        <v>146</v>
      </c>
      <c r="E106" s="59" t="s">
        <v>113</v>
      </c>
      <c r="F106" s="109">
        <v>14468.6</v>
      </c>
      <c r="G106" s="53" t="s">
        <v>102</v>
      </c>
      <c r="H106" s="32"/>
    </row>
    <row r="107" spans="2:8" ht="12.95" customHeight="1" x14ac:dyDescent="0.2">
      <c r="B107" s="31" t="s">
        <v>4</v>
      </c>
      <c r="C107" s="55" t="s">
        <v>6</v>
      </c>
      <c r="D107" s="53" t="s">
        <v>142</v>
      </c>
      <c r="E107" s="59" t="s">
        <v>33</v>
      </c>
      <c r="F107" s="69">
        <v>0.38</v>
      </c>
      <c r="G107" s="53" t="s">
        <v>110</v>
      </c>
      <c r="H107" s="32"/>
    </row>
    <row r="108" spans="2:8" ht="12.95" customHeight="1" x14ac:dyDescent="0.2">
      <c r="B108" s="31" t="s">
        <v>4</v>
      </c>
      <c r="C108" s="55" t="s">
        <v>6</v>
      </c>
      <c r="D108" s="53" t="s">
        <v>58</v>
      </c>
      <c r="E108" s="59" t="s">
        <v>33</v>
      </c>
      <c r="F108" s="69">
        <v>0.41499999999999998</v>
      </c>
      <c r="G108" s="53" t="s">
        <v>103</v>
      </c>
      <c r="H108" s="32"/>
    </row>
    <row r="109" spans="2:8" ht="12.95" customHeight="1" x14ac:dyDescent="0.2">
      <c r="B109" s="31" t="s">
        <v>4</v>
      </c>
      <c r="C109" s="55" t="s">
        <v>6</v>
      </c>
      <c r="D109" s="53" t="s">
        <v>59</v>
      </c>
      <c r="E109" s="59" t="s">
        <v>38</v>
      </c>
      <c r="F109" s="108">
        <v>3096.3972736124633</v>
      </c>
      <c r="G109" s="53" t="s">
        <v>103</v>
      </c>
      <c r="H109" s="32"/>
    </row>
    <row r="110" spans="2:8" ht="12.95" customHeight="1" x14ac:dyDescent="0.2">
      <c r="B110" s="31" t="s">
        <v>4</v>
      </c>
      <c r="C110" s="55" t="s">
        <v>6</v>
      </c>
      <c r="D110" s="53" t="s">
        <v>104</v>
      </c>
      <c r="E110" s="59" t="s">
        <v>38</v>
      </c>
      <c r="F110" s="108">
        <v>2307.6923076923076</v>
      </c>
      <c r="G110" s="53" t="s">
        <v>103</v>
      </c>
      <c r="H110" s="32"/>
    </row>
    <row r="111" spans="2:8" ht="12.95" customHeight="1" x14ac:dyDescent="0.2">
      <c r="B111" s="31" t="s">
        <v>4</v>
      </c>
      <c r="C111" s="55" t="s">
        <v>5</v>
      </c>
      <c r="D111" s="53" t="s">
        <v>53</v>
      </c>
      <c r="E111" s="59" t="s">
        <v>38</v>
      </c>
      <c r="F111" s="108">
        <v>3568</v>
      </c>
      <c r="G111" s="53" t="s">
        <v>74</v>
      </c>
      <c r="H111" s="32"/>
    </row>
    <row r="112" spans="2:8" ht="12.95" customHeight="1" x14ac:dyDescent="0.2">
      <c r="B112" s="171" t="s">
        <v>26</v>
      </c>
      <c r="C112" s="56" t="s">
        <v>35</v>
      </c>
      <c r="D112" s="53" t="s">
        <v>24</v>
      </c>
      <c r="E112" s="59" t="s">
        <v>39</v>
      </c>
      <c r="F112" s="108">
        <v>114</v>
      </c>
      <c r="G112" s="53" t="s">
        <v>117</v>
      </c>
      <c r="H112" s="32"/>
    </row>
    <row r="113" spans="8:8" ht="12.95" customHeight="1" x14ac:dyDescent="0.2">
      <c r="H113" s="32"/>
    </row>
    <row r="114" spans="8:8" ht="12.95" customHeight="1" x14ac:dyDescent="0.2">
      <c r="H114" s="32"/>
    </row>
    <row r="115" spans="8:8" ht="12.95" customHeight="1" x14ac:dyDescent="0.2">
      <c r="H115" s="32"/>
    </row>
    <row r="116" spans="8:8" ht="12.95" customHeight="1" x14ac:dyDescent="0.2">
      <c r="H116" s="32"/>
    </row>
    <row r="117" spans="8:8" ht="12.95" customHeight="1" x14ac:dyDescent="0.2"/>
    <row r="118" spans="8:8" ht="12.95" customHeight="1" x14ac:dyDescent="0.2"/>
    <row r="119" spans="8:8" ht="12.95" customHeight="1" x14ac:dyDescent="0.2"/>
    <row r="120" spans="8:8" ht="12.95" customHeight="1" x14ac:dyDescent="0.2"/>
    <row r="121" spans="8:8" ht="12.95" customHeight="1" x14ac:dyDescent="0.2"/>
    <row r="122" spans="8:8" ht="12.95" customHeight="1" x14ac:dyDescent="0.2"/>
    <row r="123" spans="8:8" ht="12.95" customHeight="1" x14ac:dyDescent="0.2"/>
    <row r="124" spans="8:8" ht="12.95" customHeight="1" x14ac:dyDescent="0.2"/>
    <row r="125" spans="8:8" ht="12.95" customHeight="1" x14ac:dyDescent="0.2"/>
    <row r="126" spans="8:8" ht="12.95" customHeight="1" x14ac:dyDescent="0.2"/>
    <row r="127" spans="8:8" ht="12.95" customHeight="1" x14ac:dyDescent="0.2"/>
    <row r="128" spans="8:8" ht="12.95" customHeight="1" x14ac:dyDescent="0.2"/>
    <row r="129" ht="12.95" customHeight="1" x14ac:dyDescent="0.2"/>
    <row r="130" ht="12.95" customHeight="1" x14ac:dyDescent="0.2"/>
    <row r="131" ht="12.95" customHeight="1" x14ac:dyDescent="0.2"/>
    <row r="132" ht="12.95" customHeight="1" x14ac:dyDescent="0.2"/>
    <row r="133" ht="12.95" customHeight="1" x14ac:dyDescent="0.2"/>
    <row r="134" ht="12.95" customHeight="1" x14ac:dyDescent="0.2"/>
    <row r="135" ht="12.95" customHeight="1" x14ac:dyDescent="0.2"/>
    <row r="136" ht="12.95" customHeight="1" x14ac:dyDescent="0.2"/>
    <row r="137" ht="12.95" customHeight="1" x14ac:dyDescent="0.2"/>
    <row r="138" ht="12.95" customHeight="1" x14ac:dyDescent="0.2"/>
    <row r="139" ht="12.95" customHeight="1" x14ac:dyDescent="0.2"/>
    <row r="140" ht="12.95" customHeight="1" x14ac:dyDescent="0.2"/>
    <row r="141" ht="12.95" customHeight="1" x14ac:dyDescent="0.2"/>
    <row r="142" ht="12.95" customHeight="1" x14ac:dyDescent="0.2"/>
    <row r="143" ht="12.95" customHeight="1" x14ac:dyDescent="0.2"/>
    <row r="144" ht="12.95" customHeight="1" x14ac:dyDescent="0.2"/>
    <row r="145" ht="12.95" customHeight="1" x14ac:dyDescent="0.2"/>
    <row r="146" ht="12.95" customHeight="1" x14ac:dyDescent="0.2"/>
    <row r="147" ht="12.95" customHeight="1" x14ac:dyDescent="0.2"/>
    <row r="148" ht="12.95" customHeight="1" x14ac:dyDescent="0.2"/>
    <row r="149" ht="12.95" customHeight="1" x14ac:dyDescent="0.2"/>
    <row r="150" ht="12.95" customHeight="1" x14ac:dyDescent="0.2"/>
    <row r="151" ht="12.95" customHeight="1" x14ac:dyDescent="0.2"/>
    <row r="152" ht="12.95" customHeight="1" x14ac:dyDescent="0.2"/>
    <row r="153" ht="12.95" customHeight="1" x14ac:dyDescent="0.2"/>
    <row r="154" ht="12.95" customHeight="1" x14ac:dyDescent="0.2"/>
    <row r="155" ht="12.95" customHeight="1" x14ac:dyDescent="0.2"/>
    <row r="156" ht="12.95" customHeight="1" x14ac:dyDescent="0.2"/>
    <row r="157" ht="12.95" customHeight="1" x14ac:dyDescent="0.2"/>
    <row r="158" ht="12.95" customHeight="1" x14ac:dyDescent="0.2"/>
    <row r="159" ht="12.95" customHeight="1" x14ac:dyDescent="0.2"/>
    <row r="160" ht="12.95" customHeight="1" x14ac:dyDescent="0.2"/>
    <row r="161" ht="12.95" customHeight="1" x14ac:dyDescent="0.2"/>
    <row r="162" ht="12.95" customHeight="1" x14ac:dyDescent="0.2"/>
    <row r="163" ht="12.95" customHeight="1" x14ac:dyDescent="0.2"/>
    <row r="164" ht="12.95" customHeight="1" x14ac:dyDescent="0.2"/>
    <row r="165" ht="12.95" customHeight="1" x14ac:dyDescent="0.2"/>
    <row r="166" ht="12.95" customHeight="1" x14ac:dyDescent="0.2"/>
    <row r="167" ht="12.95" customHeight="1" x14ac:dyDescent="0.2"/>
    <row r="168" ht="12.95" customHeight="1" x14ac:dyDescent="0.2"/>
    <row r="169" ht="12.95" customHeight="1" x14ac:dyDescent="0.2"/>
    <row r="170" ht="12.95" customHeight="1" x14ac:dyDescent="0.2"/>
    <row r="171" ht="12.95" customHeight="1" x14ac:dyDescent="0.2"/>
    <row r="172" ht="12.95" customHeight="1" x14ac:dyDescent="0.2"/>
    <row r="173" ht="12.95" customHeight="1" x14ac:dyDescent="0.2"/>
    <row r="174" ht="12.95" customHeight="1" x14ac:dyDescent="0.2"/>
    <row r="175" ht="12.95" customHeight="1" x14ac:dyDescent="0.2"/>
    <row r="176" ht="12.95" customHeight="1" x14ac:dyDescent="0.2"/>
    <row r="177" ht="12.95" customHeight="1" x14ac:dyDescent="0.2"/>
    <row r="178" ht="12.95" customHeight="1" x14ac:dyDescent="0.2"/>
    <row r="179" ht="12.95" customHeight="1" x14ac:dyDescent="0.2"/>
    <row r="180" ht="12.95" customHeight="1" x14ac:dyDescent="0.2"/>
    <row r="181" ht="12.95" customHeight="1" x14ac:dyDescent="0.2"/>
    <row r="182" ht="12.95" customHeight="1" x14ac:dyDescent="0.2"/>
    <row r="183" ht="12.95" customHeight="1" x14ac:dyDescent="0.2"/>
    <row r="184" ht="12.95" customHeight="1" x14ac:dyDescent="0.2"/>
    <row r="185" ht="12.95" customHeight="1" x14ac:dyDescent="0.2"/>
    <row r="186" ht="12.95" customHeight="1" x14ac:dyDescent="0.2"/>
    <row r="187" ht="12.95" customHeight="1" x14ac:dyDescent="0.2"/>
    <row r="188" ht="12.95" customHeight="1" x14ac:dyDescent="0.2"/>
    <row r="189" ht="12.95" customHeight="1" x14ac:dyDescent="0.2"/>
    <row r="190" ht="12.95" customHeight="1" x14ac:dyDescent="0.2"/>
    <row r="191" ht="12.95" customHeight="1" x14ac:dyDescent="0.2"/>
    <row r="192" ht="12.95" customHeight="1" x14ac:dyDescent="0.2"/>
    <row r="193" ht="12.95" customHeight="1" x14ac:dyDescent="0.2"/>
    <row r="194" ht="12.95" customHeight="1" x14ac:dyDescent="0.2"/>
    <row r="195" ht="12.95" customHeight="1" x14ac:dyDescent="0.2"/>
    <row r="196" ht="12.95" customHeight="1" x14ac:dyDescent="0.2"/>
    <row r="197" ht="12.95" customHeight="1" x14ac:dyDescent="0.2"/>
    <row r="198" ht="12.95" customHeight="1" x14ac:dyDescent="0.2"/>
    <row r="199" ht="12.95" customHeight="1" x14ac:dyDescent="0.2"/>
    <row r="200" ht="12.95" customHeight="1" x14ac:dyDescent="0.2"/>
    <row r="201" ht="12.95" customHeight="1" x14ac:dyDescent="0.2"/>
    <row r="202" ht="12.95" customHeight="1" x14ac:dyDescent="0.2"/>
    <row r="203" ht="12.95" customHeight="1" x14ac:dyDescent="0.2"/>
    <row r="204" ht="12.95" customHeight="1" x14ac:dyDescent="0.2"/>
    <row r="205" ht="12.95" customHeight="1" x14ac:dyDescent="0.2"/>
    <row r="206" ht="12.95" customHeight="1" x14ac:dyDescent="0.2"/>
    <row r="207" ht="12.95" customHeight="1" x14ac:dyDescent="0.2"/>
    <row r="208" ht="12.95" customHeight="1" x14ac:dyDescent="0.2"/>
    <row r="209" ht="12.95" customHeight="1" x14ac:dyDescent="0.2"/>
    <row r="210" ht="12.95" customHeight="1" x14ac:dyDescent="0.2"/>
    <row r="211" ht="12.95" customHeight="1" x14ac:dyDescent="0.2"/>
    <row r="212" ht="12.95" customHeight="1" x14ac:dyDescent="0.2"/>
    <row r="213" ht="12.95" customHeight="1" x14ac:dyDescent="0.2"/>
    <row r="214" ht="12.95" customHeight="1" x14ac:dyDescent="0.2"/>
    <row r="215" ht="12.95" customHeight="1" x14ac:dyDescent="0.2"/>
    <row r="216" ht="12.95" customHeight="1" x14ac:dyDescent="0.2"/>
    <row r="217" ht="12.95" customHeight="1" x14ac:dyDescent="0.2"/>
    <row r="218" ht="12.95" customHeight="1" x14ac:dyDescent="0.2"/>
    <row r="219" ht="12.95" customHeight="1" x14ac:dyDescent="0.2"/>
    <row r="220" ht="12.95" customHeight="1" x14ac:dyDescent="0.2"/>
    <row r="221" ht="12.95" customHeight="1" x14ac:dyDescent="0.2"/>
    <row r="222" ht="12.95" customHeight="1" x14ac:dyDescent="0.2"/>
    <row r="223" ht="12.95" customHeight="1" x14ac:dyDescent="0.2"/>
    <row r="224" ht="12.95" customHeight="1" x14ac:dyDescent="0.2"/>
    <row r="225" ht="12.95" customHeight="1" x14ac:dyDescent="0.2"/>
    <row r="226" ht="12.95" customHeight="1" x14ac:dyDescent="0.2"/>
    <row r="227" ht="12.95" customHeight="1" x14ac:dyDescent="0.2"/>
    <row r="228" ht="12.95" customHeight="1" x14ac:dyDescent="0.2"/>
    <row r="229" ht="12.95" customHeight="1" x14ac:dyDescent="0.2"/>
    <row r="230" ht="12.95" customHeight="1" x14ac:dyDescent="0.2"/>
  </sheetData>
  <protectedRanges>
    <protectedRange sqref="F68:F69 E8 H9:H40 G63:G69 F9:G34 F46:G48 F59:G62" name="Editable_2"/>
  </protectedRanges>
  <mergeCells count="1">
    <mergeCell ref="D8:G8"/>
  </mergeCells>
  <dataValidations disablePrompts="1" count="1">
    <dataValidation type="whole" operator="greaterThan" allowBlank="1" showInputMessage="1" showErrorMessage="1" errorTitle="Error" error="Please only input positive whole numbers here." sqref="F12:F13" xr:uid="{941ECB8F-984D-0249-BA37-826F32775A03}">
      <formula1>0</formula1>
    </dataValidation>
  </dataValidations>
  <pageMargins left="0.7" right="0.7" top="0.75" bottom="0.75" header="0.3" footer="0.3"/>
  <pageSetup orientation="portrait" horizontalDpi="300" verticalDpi="3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7A613-C50E-3144-BE3C-6514D0B29143}">
  <sheetPr codeName="Sheet3">
    <tabColor rgb="FFE2A396"/>
  </sheetPr>
  <dimension ref="A2:J267"/>
  <sheetViews>
    <sheetView showGridLines="0" zoomScale="80" zoomScaleNormal="80" workbookViewId="0"/>
  </sheetViews>
  <sheetFormatPr defaultColWidth="0"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47.28515625" hidden="1" customWidth="1"/>
    <col min="7" max="7" width="31.140625" hidden="1" customWidth="1"/>
    <col min="8" max="8" width="2.7109375" hidden="1" customWidth="1"/>
    <col min="9" max="9" width="47.28515625" hidden="1" customWidth="1"/>
    <col min="10" max="10" width="31.140625" hidden="1" customWidth="1"/>
    <col min="11" max="16384" width="11.42578125" hidden="1"/>
  </cols>
  <sheetData>
    <row r="2" spans="2:4" ht="15" customHeight="1" x14ac:dyDescent="0.25">
      <c r="B2" s="4" t="s">
        <v>47</v>
      </c>
      <c r="C2" s="2"/>
      <c r="D2" s="3"/>
    </row>
    <row r="3" spans="2:4" ht="15" customHeight="1" x14ac:dyDescent="0.25">
      <c r="B3" s="6" t="s">
        <v>45</v>
      </c>
      <c r="C3" s="5"/>
      <c r="D3" s="68" t="s">
        <v>8</v>
      </c>
    </row>
    <row r="4" spans="2:4" ht="15" customHeight="1" x14ac:dyDescent="0.25">
      <c r="B4" s="6" t="s">
        <v>46</v>
      </c>
      <c r="C4" s="5"/>
      <c r="D4" s="68" t="s">
        <v>9</v>
      </c>
    </row>
    <row r="5" spans="2:4" ht="39.950000000000003" customHeight="1" x14ac:dyDescent="0.25">
      <c r="B5" s="190" t="s">
        <v>194</v>
      </c>
      <c r="C5" s="190"/>
      <c r="D5" s="190"/>
    </row>
    <row r="6" spans="2:4" ht="12.95" customHeight="1" x14ac:dyDescent="0.25">
      <c r="B6" s="72" t="s">
        <v>10</v>
      </c>
      <c r="C6" s="72" t="s">
        <v>12</v>
      </c>
      <c r="D6" s="132"/>
    </row>
    <row r="7" spans="2:4" ht="12.95" customHeight="1" x14ac:dyDescent="0.25">
      <c r="B7" s="148" t="str">
        <f>'Data Input and Results'!$D$14</f>
        <v xml:space="preserve">     Category 1: Cereal</v>
      </c>
      <c r="C7" s="132"/>
      <c r="D7" s="132"/>
    </row>
    <row r="8" spans="2:4" ht="12.95" customHeight="1" x14ac:dyDescent="0.25">
      <c r="B8" s="149" t="s">
        <v>122</v>
      </c>
      <c r="C8" s="92">
        <f>'Data Input and Results'!$F$12</f>
        <v>0</v>
      </c>
      <c r="D8" s="132"/>
    </row>
    <row r="9" spans="2:4" ht="12.95" customHeight="1" x14ac:dyDescent="0.25">
      <c r="B9" s="149"/>
      <c r="C9" s="150" t="s">
        <v>20</v>
      </c>
      <c r="D9" s="132"/>
    </row>
    <row r="10" spans="2:4" ht="12.95" customHeight="1" x14ac:dyDescent="0.25">
      <c r="B10" s="149" t="s">
        <v>155</v>
      </c>
      <c r="C10" s="145">
        <f>VLOOKUP($B7,$B$176:$C$185,2,FALSE)</f>
        <v>0</v>
      </c>
      <c r="D10" s="132"/>
    </row>
    <row r="11" spans="2:4" ht="12.95" customHeight="1" x14ac:dyDescent="0.25">
      <c r="B11" s="149"/>
      <c r="C11" s="151" t="s">
        <v>19</v>
      </c>
      <c r="D11" s="132"/>
    </row>
    <row r="12" spans="2:4" ht="12.95" customHeight="1" x14ac:dyDescent="0.25">
      <c r="B12" s="149" t="s">
        <v>156</v>
      </c>
      <c r="C12" s="92">
        <f>C8*C10</f>
        <v>0</v>
      </c>
      <c r="D12" s="132"/>
    </row>
    <row r="13" spans="2:4" ht="12.95" customHeight="1" x14ac:dyDescent="0.25">
      <c r="B13" s="149"/>
      <c r="C13" s="150" t="s">
        <v>18</v>
      </c>
      <c r="D13" s="132"/>
    </row>
    <row r="14" spans="2:4" ht="12.95" customHeight="1" x14ac:dyDescent="0.25">
      <c r="B14" s="149" t="s">
        <v>157</v>
      </c>
      <c r="C14" s="152">
        <f>VLOOKUP($B7,$B$189:$C$198,2,FALSE)</f>
        <v>0</v>
      </c>
      <c r="D14" s="132"/>
    </row>
    <row r="15" spans="2:4" ht="12.95" customHeight="1" x14ac:dyDescent="0.25">
      <c r="B15" s="149"/>
      <c r="C15" s="150" t="s">
        <v>19</v>
      </c>
      <c r="D15" s="132"/>
    </row>
    <row r="16" spans="2:4" ht="12.95" customHeight="1" x14ac:dyDescent="0.25">
      <c r="B16" s="149" t="s">
        <v>158</v>
      </c>
      <c r="C16" s="90">
        <f>IFERROR(C12/C14,0)</f>
        <v>0</v>
      </c>
      <c r="D16" s="132"/>
    </row>
    <row r="17" spans="2:4" ht="12.95" customHeight="1" x14ac:dyDescent="0.25">
      <c r="B17" s="149"/>
      <c r="C17" s="150" t="s">
        <v>20</v>
      </c>
      <c r="D17" s="132"/>
    </row>
    <row r="18" spans="2:4" ht="12.95" customHeight="1" x14ac:dyDescent="0.25">
      <c r="B18" s="149" t="s">
        <v>159</v>
      </c>
      <c r="C18" s="152">
        <f>VLOOKUP($B7,$B$202:$C$211,2,FALSE)</f>
        <v>0</v>
      </c>
      <c r="D18" s="132"/>
    </row>
    <row r="19" spans="2:4" ht="12.95" customHeight="1" x14ac:dyDescent="0.25">
      <c r="B19" s="149"/>
      <c r="C19" s="85" t="s">
        <v>21</v>
      </c>
      <c r="D19" s="132"/>
    </row>
    <row r="20" spans="2:4" ht="12.95" customHeight="1" x14ac:dyDescent="0.25">
      <c r="B20" s="149" t="s">
        <v>160</v>
      </c>
      <c r="C20" s="152">
        <f>VLOOKUP($B7,$B$189:$C$198,2,FALSE)</f>
        <v>0</v>
      </c>
      <c r="D20" s="132"/>
    </row>
    <row r="21" spans="2:4" ht="12.95" customHeight="1" x14ac:dyDescent="0.25">
      <c r="B21" s="149"/>
      <c r="C21" s="150" t="s">
        <v>19</v>
      </c>
      <c r="D21" s="132"/>
    </row>
    <row r="22" spans="2:4" ht="12.95" customHeight="1" x14ac:dyDescent="0.25">
      <c r="B22" s="153" t="s">
        <v>48</v>
      </c>
      <c r="C22" s="156">
        <f>IFERROR(C16*MAX((C18-C20),0),0)</f>
        <v>0</v>
      </c>
      <c r="D22" s="132"/>
    </row>
    <row r="23" spans="2:4" ht="12.95" customHeight="1" x14ac:dyDescent="0.25">
      <c r="B23" s="154" t="str">
        <f>'Data Input and Results'!$D$15</f>
        <v xml:space="preserve">     Category 2: Breakfast</v>
      </c>
      <c r="C23" s="132"/>
      <c r="D23" s="132"/>
    </row>
    <row r="24" spans="2:4" ht="12.95" customHeight="1" x14ac:dyDescent="0.25">
      <c r="B24" s="149" t="s">
        <v>122</v>
      </c>
      <c r="C24" s="92">
        <f>'Data Input and Results'!$F$12</f>
        <v>0</v>
      </c>
      <c r="D24" s="132"/>
    </row>
    <row r="25" spans="2:4" ht="12.95" customHeight="1" x14ac:dyDescent="0.25">
      <c r="B25" s="149"/>
      <c r="C25" s="150" t="s">
        <v>20</v>
      </c>
      <c r="D25" s="132"/>
    </row>
    <row r="26" spans="2:4" ht="12.95" customHeight="1" x14ac:dyDescent="0.25">
      <c r="B26" s="149" t="s">
        <v>155</v>
      </c>
      <c r="C26" s="145">
        <f>VLOOKUP($B23,$B$176:$C$185,2,FALSE)</f>
        <v>0</v>
      </c>
      <c r="D26" s="132"/>
    </row>
    <row r="27" spans="2:4" ht="12.95" customHeight="1" x14ac:dyDescent="0.25">
      <c r="B27" s="149"/>
      <c r="C27" s="151" t="s">
        <v>19</v>
      </c>
      <c r="D27" s="132"/>
    </row>
    <row r="28" spans="2:4" ht="12.95" customHeight="1" x14ac:dyDescent="0.25">
      <c r="B28" s="149" t="s">
        <v>156</v>
      </c>
      <c r="C28" s="92">
        <f>C24*C26</f>
        <v>0</v>
      </c>
      <c r="D28" s="132"/>
    </row>
    <row r="29" spans="2:4" ht="12.95" customHeight="1" x14ac:dyDescent="0.25">
      <c r="B29" s="149"/>
      <c r="C29" s="150" t="s">
        <v>18</v>
      </c>
      <c r="D29" s="132"/>
    </row>
    <row r="30" spans="2:4" ht="12.95" customHeight="1" x14ac:dyDescent="0.25">
      <c r="B30" s="149" t="s">
        <v>157</v>
      </c>
      <c r="C30" s="152">
        <f>VLOOKUP($B23,$B$189:$C$198,2,FALSE)</f>
        <v>0</v>
      </c>
      <c r="D30" s="132"/>
    </row>
    <row r="31" spans="2:4" ht="12.95" customHeight="1" x14ac:dyDescent="0.25">
      <c r="B31" s="149"/>
      <c r="C31" s="150" t="s">
        <v>19</v>
      </c>
      <c r="D31" s="132"/>
    </row>
    <row r="32" spans="2:4" ht="12.95" customHeight="1" x14ac:dyDescent="0.25">
      <c r="B32" s="149" t="s">
        <v>158</v>
      </c>
      <c r="C32" s="90">
        <f>IFERROR(C28/C30,0)</f>
        <v>0</v>
      </c>
      <c r="D32" s="132"/>
    </row>
    <row r="33" spans="1:4" ht="12.95" customHeight="1" x14ac:dyDescent="0.25">
      <c r="B33" s="149"/>
      <c r="C33" s="150" t="s">
        <v>20</v>
      </c>
      <c r="D33" s="132"/>
    </row>
    <row r="34" spans="1:4" ht="12.95" customHeight="1" x14ac:dyDescent="0.25">
      <c r="B34" s="149" t="s">
        <v>159</v>
      </c>
      <c r="C34" s="152">
        <f>VLOOKUP($B23,$B$202:$C$211,2,FALSE)</f>
        <v>0</v>
      </c>
      <c r="D34" s="132"/>
    </row>
    <row r="35" spans="1:4" ht="12.95" customHeight="1" x14ac:dyDescent="0.25">
      <c r="B35" s="149"/>
      <c r="C35" s="85" t="s">
        <v>21</v>
      </c>
      <c r="D35" s="132"/>
    </row>
    <row r="36" spans="1:4" ht="12.95" customHeight="1" x14ac:dyDescent="0.25">
      <c r="B36" s="149" t="s">
        <v>160</v>
      </c>
      <c r="C36" s="152">
        <f>VLOOKUP($B23,$B$189:$C$198,2,FALSE)</f>
        <v>0</v>
      </c>
      <c r="D36" s="132"/>
    </row>
    <row r="37" spans="1:4" ht="12.95" customHeight="1" x14ac:dyDescent="0.25">
      <c r="B37" s="149"/>
      <c r="C37" s="150" t="s">
        <v>19</v>
      </c>
      <c r="D37" s="132"/>
    </row>
    <row r="38" spans="1:4" ht="12.95" customHeight="1" x14ac:dyDescent="0.25">
      <c r="B38" s="153" t="s">
        <v>48</v>
      </c>
      <c r="C38" s="156">
        <f>IFERROR(C32*MAX((C34-C36),0),0)</f>
        <v>0</v>
      </c>
      <c r="D38" s="132"/>
    </row>
    <row r="39" spans="1:4" ht="12.95" customHeight="1" x14ac:dyDescent="0.25">
      <c r="B39" s="148" t="str">
        <f>'Data Input and Results'!$D$16</f>
        <v xml:space="preserve">     Category 3: Snacks</v>
      </c>
      <c r="C39" s="132"/>
      <c r="D39" s="132"/>
    </row>
    <row r="40" spans="1:4" ht="12.95" customHeight="1" x14ac:dyDescent="0.25">
      <c r="B40" s="149" t="s">
        <v>122</v>
      </c>
      <c r="C40" s="92">
        <f>'Data Input and Results'!$F$12</f>
        <v>0</v>
      </c>
      <c r="D40" s="132"/>
    </row>
    <row r="41" spans="1:4" ht="12.95" customHeight="1" x14ac:dyDescent="0.25">
      <c r="B41" s="149"/>
      <c r="C41" s="150" t="s">
        <v>20</v>
      </c>
      <c r="D41" s="132"/>
    </row>
    <row r="42" spans="1:4" ht="12.95" customHeight="1" x14ac:dyDescent="0.25">
      <c r="B42" s="149" t="s">
        <v>155</v>
      </c>
      <c r="C42" s="145">
        <f>VLOOKUP($B39,$B$176:$C$185,2,FALSE)</f>
        <v>0</v>
      </c>
      <c r="D42" s="132"/>
    </row>
    <row r="43" spans="1:4" ht="12.95" customHeight="1" x14ac:dyDescent="0.25">
      <c r="B43" s="149"/>
      <c r="C43" s="151" t="s">
        <v>19</v>
      </c>
      <c r="D43" s="132"/>
    </row>
    <row r="44" spans="1:4" ht="12.95" customHeight="1" x14ac:dyDescent="0.25">
      <c r="B44" s="149" t="s">
        <v>156</v>
      </c>
      <c r="C44" s="92">
        <f>C40*C42</f>
        <v>0</v>
      </c>
      <c r="D44" s="132"/>
    </row>
    <row r="45" spans="1:4" ht="12.95" customHeight="1" x14ac:dyDescent="0.25">
      <c r="B45" s="149"/>
      <c r="C45" s="150" t="s">
        <v>18</v>
      </c>
      <c r="D45" s="132"/>
    </row>
    <row r="46" spans="1:4" ht="12.95" customHeight="1" x14ac:dyDescent="0.25">
      <c r="B46" s="149" t="s">
        <v>157</v>
      </c>
      <c r="C46" s="152">
        <f>VLOOKUP($B39,$B$189:$C$198,2,FALSE)</f>
        <v>0</v>
      </c>
      <c r="D46" s="132"/>
    </row>
    <row r="47" spans="1:4" s="7" customFormat="1" ht="12.95" customHeight="1" x14ac:dyDescent="0.25">
      <c r="A47"/>
      <c r="B47" s="149"/>
      <c r="C47" s="150" t="s">
        <v>19</v>
      </c>
      <c r="D47" s="132"/>
    </row>
    <row r="48" spans="1:4" ht="12.95" customHeight="1" x14ac:dyDescent="0.25">
      <c r="B48" s="149" t="s">
        <v>158</v>
      </c>
      <c r="C48" s="90">
        <f>IFERROR(C44/C46,0)</f>
        <v>0</v>
      </c>
      <c r="D48" s="132"/>
    </row>
    <row r="49" spans="1:4" ht="12.95" customHeight="1" x14ac:dyDescent="0.25">
      <c r="B49" s="149"/>
      <c r="C49" s="150" t="s">
        <v>20</v>
      </c>
      <c r="D49" s="132"/>
    </row>
    <row r="50" spans="1:4" s="7" customFormat="1" ht="12.95" customHeight="1" x14ac:dyDescent="0.25">
      <c r="A50"/>
      <c r="B50" s="149" t="s">
        <v>159</v>
      </c>
      <c r="C50" s="152">
        <f>VLOOKUP($B39,$B$202:$C$211,2,FALSE)</f>
        <v>0</v>
      </c>
      <c r="D50" s="132"/>
    </row>
    <row r="51" spans="1:4" ht="12.95" customHeight="1" x14ac:dyDescent="0.25">
      <c r="B51" s="149"/>
      <c r="C51" s="85" t="s">
        <v>21</v>
      </c>
      <c r="D51" s="132"/>
    </row>
    <row r="52" spans="1:4" ht="12.95" customHeight="1" x14ac:dyDescent="0.25">
      <c r="B52" s="149" t="s">
        <v>160</v>
      </c>
      <c r="C52" s="152">
        <f>VLOOKUP($B39,$B$189:$C$198,2,FALSE)</f>
        <v>0</v>
      </c>
      <c r="D52" s="132"/>
    </row>
    <row r="53" spans="1:4" ht="12.95" customHeight="1" x14ac:dyDescent="0.25">
      <c r="B53" s="149"/>
      <c r="C53" s="150" t="s">
        <v>19</v>
      </c>
      <c r="D53" s="132"/>
    </row>
    <row r="54" spans="1:4" ht="12.95" customHeight="1" x14ac:dyDescent="0.25">
      <c r="B54" s="153" t="s">
        <v>48</v>
      </c>
      <c r="C54" s="156">
        <f>IFERROR(C48*MAX((C50-C52),0),0)</f>
        <v>0</v>
      </c>
      <c r="D54" s="132"/>
    </row>
    <row r="55" spans="1:4" s="7" customFormat="1" ht="12.95" customHeight="1" x14ac:dyDescent="0.25">
      <c r="A55"/>
      <c r="B55" s="148" t="str">
        <f>'Data Input and Results'!$D$17</f>
        <v xml:space="preserve">     Category 4: [ ]</v>
      </c>
      <c r="C55" s="132"/>
      <c r="D55" s="132"/>
    </row>
    <row r="56" spans="1:4" ht="12.95" customHeight="1" x14ac:dyDescent="0.25">
      <c r="B56" s="149" t="s">
        <v>122</v>
      </c>
      <c r="C56" s="92">
        <f>'Data Input and Results'!$F$12</f>
        <v>0</v>
      </c>
      <c r="D56" s="132"/>
    </row>
    <row r="57" spans="1:4" ht="12.95" customHeight="1" x14ac:dyDescent="0.25">
      <c r="B57" s="149"/>
      <c r="C57" s="150" t="s">
        <v>20</v>
      </c>
      <c r="D57" s="132"/>
    </row>
    <row r="58" spans="1:4" ht="12.95" customHeight="1" x14ac:dyDescent="0.25">
      <c r="B58" s="149" t="s">
        <v>155</v>
      </c>
      <c r="C58" s="145">
        <f>VLOOKUP($B55,$B$176:$C$185,2,FALSE)</f>
        <v>0</v>
      </c>
      <c r="D58" s="132"/>
    </row>
    <row r="59" spans="1:4" ht="12.95" customHeight="1" x14ac:dyDescent="0.25">
      <c r="B59" s="149"/>
      <c r="C59" s="151" t="s">
        <v>19</v>
      </c>
      <c r="D59" s="132"/>
    </row>
    <row r="60" spans="1:4" ht="12.95" customHeight="1" x14ac:dyDescent="0.25">
      <c r="B60" s="149" t="s">
        <v>156</v>
      </c>
      <c r="C60" s="92">
        <f>C56*C58</f>
        <v>0</v>
      </c>
      <c r="D60" s="132"/>
    </row>
    <row r="61" spans="1:4" s="7" customFormat="1" ht="12.95" customHeight="1" x14ac:dyDescent="0.25">
      <c r="A61"/>
      <c r="B61" s="149"/>
      <c r="C61" s="150" t="s">
        <v>18</v>
      </c>
      <c r="D61" s="132"/>
    </row>
    <row r="62" spans="1:4" ht="12.95" customHeight="1" x14ac:dyDescent="0.25">
      <c r="B62" s="149" t="s">
        <v>157</v>
      </c>
      <c r="C62" s="152">
        <f>VLOOKUP($B55,$B$189:$C$198,2,FALSE)</f>
        <v>0</v>
      </c>
      <c r="D62" s="132"/>
    </row>
    <row r="63" spans="1:4" s="7" customFormat="1" ht="12.95" customHeight="1" x14ac:dyDescent="0.25">
      <c r="A63"/>
      <c r="B63" s="149"/>
      <c r="C63" s="150" t="s">
        <v>19</v>
      </c>
      <c r="D63" s="132"/>
    </row>
    <row r="64" spans="1:4" ht="12.95" customHeight="1" x14ac:dyDescent="0.25">
      <c r="B64" s="149" t="s">
        <v>158</v>
      </c>
      <c r="C64" s="90">
        <f>IFERROR(C60/C62,0)</f>
        <v>0</v>
      </c>
      <c r="D64" s="132"/>
    </row>
    <row r="65" spans="1:9" ht="12.95" customHeight="1" x14ac:dyDescent="0.25">
      <c r="B65" s="149"/>
      <c r="C65" s="150" t="s">
        <v>20</v>
      </c>
      <c r="D65" s="132"/>
    </row>
    <row r="66" spans="1:9" ht="12.95" customHeight="1" x14ac:dyDescent="0.25">
      <c r="B66" s="149" t="s">
        <v>159</v>
      </c>
      <c r="C66" s="155">
        <f>VLOOKUP($B55,$B$202:$C$211,2,FALSE)</f>
        <v>0</v>
      </c>
      <c r="D66" s="132"/>
      <c r="I66" s="146"/>
    </row>
    <row r="67" spans="1:9" ht="12.95" customHeight="1" x14ac:dyDescent="0.25">
      <c r="B67" s="149"/>
      <c r="C67" s="155" t="s">
        <v>21</v>
      </c>
      <c r="D67" s="132"/>
    </row>
    <row r="68" spans="1:9" ht="12.95" customHeight="1" x14ac:dyDescent="0.25">
      <c r="B68" s="149" t="s">
        <v>160</v>
      </c>
      <c r="C68" s="155">
        <f>VLOOKUP($B55,$B$189:$C$198,2,FALSE)</f>
        <v>0</v>
      </c>
      <c r="D68" s="132"/>
    </row>
    <row r="69" spans="1:9" ht="12.95" customHeight="1" x14ac:dyDescent="0.25">
      <c r="B69" s="149"/>
      <c r="C69" s="150" t="s">
        <v>19</v>
      </c>
      <c r="D69" s="132"/>
    </row>
    <row r="70" spans="1:9" s="7" customFormat="1" ht="12.95" customHeight="1" x14ac:dyDescent="0.25">
      <c r="A70"/>
      <c r="B70" s="153" t="s">
        <v>48</v>
      </c>
      <c r="C70" s="156">
        <f>IFERROR(C64*MAX((C66-C68),0),0)</f>
        <v>0</v>
      </c>
      <c r="D70" s="132"/>
    </row>
    <row r="71" spans="1:9" ht="12.95" customHeight="1" x14ac:dyDescent="0.25">
      <c r="B71" s="148" t="str">
        <f>'Data Input and Results'!$D$18</f>
        <v xml:space="preserve">     Category 5: [ ]</v>
      </c>
      <c r="C71" s="132"/>
      <c r="D71" s="132"/>
    </row>
    <row r="72" spans="1:9" s="7" customFormat="1" ht="12.95" customHeight="1" x14ac:dyDescent="0.25">
      <c r="A72"/>
      <c r="B72" s="149" t="s">
        <v>122</v>
      </c>
      <c r="C72" s="92">
        <f>'Data Input and Results'!$F$12</f>
        <v>0</v>
      </c>
      <c r="D72" s="132"/>
    </row>
    <row r="73" spans="1:9" ht="12.95" customHeight="1" x14ac:dyDescent="0.25">
      <c r="B73" s="149"/>
      <c r="C73" s="150" t="s">
        <v>20</v>
      </c>
      <c r="D73" s="132"/>
    </row>
    <row r="74" spans="1:9" ht="12.95" customHeight="1" x14ac:dyDescent="0.25">
      <c r="B74" s="149" t="s">
        <v>155</v>
      </c>
      <c r="C74" s="145">
        <f>VLOOKUP($B71,$B$176:$C$185,2,FALSE)</f>
        <v>0</v>
      </c>
      <c r="D74" s="132"/>
    </row>
    <row r="75" spans="1:9" ht="12.95" customHeight="1" x14ac:dyDescent="0.25">
      <c r="B75" s="149"/>
      <c r="C75" s="151" t="s">
        <v>19</v>
      </c>
      <c r="D75" s="132"/>
    </row>
    <row r="76" spans="1:9" s="7" customFormat="1" ht="12.95" customHeight="1" x14ac:dyDescent="0.25">
      <c r="A76"/>
      <c r="B76" s="149" t="s">
        <v>156</v>
      </c>
      <c r="C76" s="92">
        <f>C72*C74</f>
        <v>0</v>
      </c>
      <c r="D76" s="132"/>
    </row>
    <row r="77" spans="1:9" ht="12.95" customHeight="1" x14ac:dyDescent="0.25">
      <c r="B77" s="149"/>
      <c r="C77" s="150" t="s">
        <v>18</v>
      </c>
      <c r="D77" s="132"/>
    </row>
    <row r="78" spans="1:9" ht="12.95" customHeight="1" x14ac:dyDescent="0.25">
      <c r="B78" s="149" t="s">
        <v>157</v>
      </c>
      <c r="C78" s="152">
        <f>VLOOKUP($B71,$B$189:$C$198,2,FALSE)</f>
        <v>0</v>
      </c>
      <c r="D78" s="132"/>
    </row>
    <row r="79" spans="1:9" ht="12.95" customHeight="1" x14ac:dyDescent="0.25">
      <c r="B79" s="149"/>
      <c r="C79" s="150" t="s">
        <v>19</v>
      </c>
      <c r="D79" s="132"/>
    </row>
    <row r="80" spans="1:9" ht="12.95" customHeight="1" x14ac:dyDescent="0.25">
      <c r="B80" s="149" t="s">
        <v>158</v>
      </c>
      <c r="C80" s="90">
        <f>IFERROR(C76/C78,0)</f>
        <v>0</v>
      </c>
      <c r="D80" s="132"/>
    </row>
    <row r="81" spans="2:4" ht="12.95" customHeight="1" x14ac:dyDescent="0.25">
      <c r="B81" s="149"/>
      <c r="C81" s="150" t="s">
        <v>20</v>
      </c>
      <c r="D81" s="132"/>
    </row>
    <row r="82" spans="2:4" ht="12.95" customHeight="1" x14ac:dyDescent="0.25">
      <c r="B82" s="149" t="s">
        <v>159</v>
      </c>
      <c r="C82" s="152">
        <f>VLOOKUP($B71,$B$202:$C$211,2,FALSE)</f>
        <v>0</v>
      </c>
      <c r="D82" s="132"/>
    </row>
    <row r="83" spans="2:4" ht="12.95" customHeight="1" x14ac:dyDescent="0.25">
      <c r="B83" s="149"/>
      <c r="C83" s="85" t="s">
        <v>21</v>
      </c>
      <c r="D83" s="132"/>
    </row>
    <row r="84" spans="2:4" ht="12.95" customHeight="1" x14ac:dyDescent="0.25">
      <c r="B84" s="149" t="s">
        <v>160</v>
      </c>
      <c r="C84" s="152">
        <f>VLOOKUP($B71,$B$189:$C$198,2,FALSE)</f>
        <v>0</v>
      </c>
      <c r="D84" s="132"/>
    </row>
    <row r="85" spans="2:4" ht="12.95" customHeight="1" x14ac:dyDescent="0.25">
      <c r="B85" s="149"/>
      <c r="C85" s="150" t="s">
        <v>19</v>
      </c>
      <c r="D85" s="132"/>
    </row>
    <row r="86" spans="2:4" ht="12.95" customHeight="1" x14ac:dyDescent="0.25">
      <c r="B86" s="153" t="s">
        <v>48</v>
      </c>
      <c r="C86" s="156">
        <f>IFERROR(C80*MAX((C82-C84),0),0)</f>
        <v>0</v>
      </c>
      <c r="D86" s="132"/>
    </row>
    <row r="87" spans="2:4" ht="12.95" customHeight="1" x14ac:dyDescent="0.25">
      <c r="B87" s="148" t="str">
        <f>'Data Input and Results'!$D$19</f>
        <v xml:space="preserve">     Category 6: [ ]</v>
      </c>
      <c r="C87" s="132"/>
      <c r="D87" s="132"/>
    </row>
    <row r="88" spans="2:4" ht="12.95" customHeight="1" x14ac:dyDescent="0.25">
      <c r="B88" s="149" t="s">
        <v>122</v>
      </c>
      <c r="C88" s="92">
        <f>'Data Input and Results'!$F$12</f>
        <v>0</v>
      </c>
      <c r="D88" s="132"/>
    </row>
    <row r="89" spans="2:4" ht="12.95" customHeight="1" x14ac:dyDescent="0.25">
      <c r="B89" s="149"/>
      <c r="C89" s="150" t="s">
        <v>20</v>
      </c>
      <c r="D89" s="132"/>
    </row>
    <row r="90" spans="2:4" ht="12.95" customHeight="1" x14ac:dyDescent="0.25">
      <c r="B90" s="149" t="s">
        <v>155</v>
      </c>
      <c r="C90" s="145">
        <f>VLOOKUP($B87,$B$176:$C$185,2,FALSE)</f>
        <v>0</v>
      </c>
      <c r="D90" s="132"/>
    </row>
    <row r="91" spans="2:4" ht="12.95" customHeight="1" x14ac:dyDescent="0.25">
      <c r="B91" s="149"/>
      <c r="C91" s="151" t="s">
        <v>19</v>
      </c>
      <c r="D91" s="132"/>
    </row>
    <row r="92" spans="2:4" ht="12.95" customHeight="1" x14ac:dyDescent="0.25">
      <c r="B92" s="149" t="s">
        <v>156</v>
      </c>
      <c r="C92" s="92">
        <f>C88*C90</f>
        <v>0</v>
      </c>
      <c r="D92" s="132"/>
    </row>
    <row r="93" spans="2:4" ht="12.95" customHeight="1" x14ac:dyDescent="0.25">
      <c r="B93" s="149"/>
      <c r="C93" s="150" t="s">
        <v>18</v>
      </c>
      <c r="D93" s="132"/>
    </row>
    <row r="94" spans="2:4" ht="12.95" customHeight="1" x14ac:dyDescent="0.25">
      <c r="B94" s="149" t="s">
        <v>157</v>
      </c>
      <c r="C94" s="152">
        <f>VLOOKUP($B87,$B$189:$C$198,2,FALSE)</f>
        <v>0</v>
      </c>
      <c r="D94" s="132"/>
    </row>
    <row r="95" spans="2:4" ht="12.95" customHeight="1" x14ac:dyDescent="0.25">
      <c r="B95" s="149"/>
      <c r="C95" s="150" t="s">
        <v>19</v>
      </c>
      <c r="D95" s="132"/>
    </row>
    <row r="96" spans="2:4" ht="12.95" customHeight="1" x14ac:dyDescent="0.25">
      <c r="B96" s="149" t="s">
        <v>158</v>
      </c>
      <c r="C96" s="90">
        <f>IFERROR(C92/C94,0)</f>
        <v>0</v>
      </c>
      <c r="D96" s="132"/>
    </row>
    <row r="97" spans="2:4" ht="12.95" customHeight="1" x14ac:dyDescent="0.25">
      <c r="B97" s="149"/>
      <c r="C97" s="150" t="s">
        <v>20</v>
      </c>
      <c r="D97" s="132"/>
    </row>
    <row r="98" spans="2:4" ht="12.95" customHeight="1" x14ac:dyDescent="0.25">
      <c r="B98" s="149" t="s">
        <v>159</v>
      </c>
      <c r="C98" s="152">
        <f>VLOOKUP($B87,$B$202:$C$211,2,FALSE)</f>
        <v>0</v>
      </c>
      <c r="D98" s="132"/>
    </row>
    <row r="99" spans="2:4" ht="12.95" customHeight="1" x14ac:dyDescent="0.25">
      <c r="B99" s="149"/>
      <c r="C99" s="85" t="s">
        <v>21</v>
      </c>
      <c r="D99" s="132"/>
    </row>
    <row r="100" spans="2:4" ht="12.95" customHeight="1" x14ac:dyDescent="0.25">
      <c r="B100" s="149" t="s">
        <v>160</v>
      </c>
      <c r="C100" s="152">
        <f>VLOOKUP($B87,$B$189:$C$198,2,FALSE)</f>
        <v>0</v>
      </c>
      <c r="D100" s="132"/>
    </row>
    <row r="101" spans="2:4" ht="12.95" customHeight="1" x14ac:dyDescent="0.25">
      <c r="B101" s="149"/>
      <c r="C101" s="150" t="s">
        <v>19</v>
      </c>
      <c r="D101" s="132"/>
    </row>
    <row r="102" spans="2:4" ht="12.95" customHeight="1" x14ac:dyDescent="0.25">
      <c r="B102" s="153" t="s">
        <v>48</v>
      </c>
      <c r="C102" s="156">
        <f>IFERROR(C96*MAX((C98-C100),0),0)</f>
        <v>0</v>
      </c>
      <c r="D102" s="132"/>
    </row>
    <row r="103" spans="2:4" ht="12.95" customHeight="1" x14ac:dyDescent="0.25">
      <c r="B103" s="148" t="str">
        <f>'Data Input and Results'!$D$20</f>
        <v xml:space="preserve">     Category 7: [ ]</v>
      </c>
      <c r="C103" s="132"/>
      <c r="D103" s="132"/>
    </row>
    <row r="104" spans="2:4" ht="12.95" customHeight="1" x14ac:dyDescent="0.25">
      <c r="B104" s="149" t="s">
        <v>122</v>
      </c>
      <c r="C104" s="92">
        <f>'Data Input and Results'!$F$12</f>
        <v>0</v>
      </c>
      <c r="D104" s="132"/>
    </row>
    <row r="105" spans="2:4" ht="12.95" customHeight="1" x14ac:dyDescent="0.25">
      <c r="B105" s="149"/>
      <c r="C105" s="150" t="s">
        <v>20</v>
      </c>
      <c r="D105" s="132"/>
    </row>
    <row r="106" spans="2:4" ht="12.95" customHeight="1" x14ac:dyDescent="0.25">
      <c r="B106" s="149" t="s">
        <v>155</v>
      </c>
      <c r="C106" s="145">
        <f>VLOOKUP($B103,$B$176:$C$185,2,FALSE)</f>
        <v>0</v>
      </c>
      <c r="D106" s="132"/>
    </row>
    <row r="107" spans="2:4" ht="12.95" customHeight="1" x14ac:dyDescent="0.25">
      <c r="B107" s="149"/>
      <c r="C107" s="151" t="s">
        <v>19</v>
      </c>
      <c r="D107" s="132"/>
    </row>
    <row r="108" spans="2:4" ht="12.95" customHeight="1" x14ac:dyDescent="0.25">
      <c r="B108" s="149" t="s">
        <v>156</v>
      </c>
      <c r="C108" s="92">
        <f>C104*C106</f>
        <v>0</v>
      </c>
      <c r="D108" s="132"/>
    </row>
    <row r="109" spans="2:4" ht="12.95" customHeight="1" x14ac:dyDescent="0.25">
      <c r="B109" s="149"/>
      <c r="C109" s="150" t="s">
        <v>18</v>
      </c>
      <c r="D109" s="132"/>
    </row>
    <row r="110" spans="2:4" ht="12.95" customHeight="1" x14ac:dyDescent="0.25">
      <c r="B110" s="149" t="s">
        <v>157</v>
      </c>
      <c r="C110" s="152">
        <f>VLOOKUP($B103,$B$189:$C$198,2,FALSE)</f>
        <v>0</v>
      </c>
      <c r="D110" s="132"/>
    </row>
    <row r="111" spans="2:4" ht="12.95" customHeight="1" x14ac:dyDescent="0.25">
      <c r="B111" s="149"/>
      <c r="C111" s="150" t="s">
        <v>19</v>
      </c>
      <c r="D111" s="132"/>
    </row>
    <row r="112" spans="2:4" ht="12.95" customHeight="1" x14ac:dyDescent="0.25">
      <c r="B112" s="149" t="s">
        <v>158</v>
      </c>
      <c r="C112" s="90">
        <f>IFERROR(C108/C110,0)</f>
        <v>0</v>
      </c>
      <c r="D112" s="132"/>
    </row>
    <row r="113" spans="2:4" ht="12.95" customHeight="1" x14ac:dyDescent="0.25">
      <c r="B113" s="149"/>
      <c r="C113" s="150" t="s">
        <v>20</v>
      </c>
      <c r="D113" s="132"/>
    </row>
    <row r="114" spans="2:4" ht="12.95" customHeight="1" x14ac:dyDescent="0.25">
      <c r="B114" s="149" t="s">
        <v>159</v>
      </c>
      <c r="C114" s="152">
        <f>VLOOKUP($B103,$B$202:$C$211,2,FALSE)</f>
        <v>0</v>
      </c>
      <c r="D114" s="132"/>
    </row>
    <row r="115" spans="2:4" ht="12.95" customHeight="1" x14ac:dyDescent="0.25">
      <c r="B115" s="149"/>
      <c r="C115" s="85" t="s">
        <v>21</v>
      </c>
      <c r="D115" s="132"/>
    </row>
    <row r="116" spans="2:4" ht="12.95" customHeight="1" x14ac:dyDescent="0.25">
      <c r="B116" s="149" t="s">
        <v>160</v>
      </c>
      <c r="C116" s="152">
        <f>VLOOKUP($B103,$B$189:$C$198,2,FALSE)</f>
        <v>0</v>
      </c>
      <c r="D116" s="132"/>
    </row>
    <row r="117" spans="2:4" ht="12.95" customHeight="1" x14ac:dyDescent="0.25">
      <c r="B117" s="149"/>
      <c r="C117" s="150" t="s">
        <v>19</v>
      </c>
      <c r="D117" s="132"/>
    </row>
    <row r="118" spans="2:4" ht="12.95" customHeight="1" x14ac:dyDescent="0.25">
      <c r="B118" s="153" t="s">
        <v>48</v>
      </c>
      <c r="C118" s="156">
        <f>IFERROR(C112*MAX((C114-C116),0),0)</f>
        <v>0</v>
      </c>
      <c r="D118" s="132"/>
    </row>
    <row r="119" spans="2:4" ht="12.95" customHeight="1" x14ac:dyDescent="0.25">
      <c r="B119" s="148" t="str">
        <f>'Data Input and Results'!$D$21</f>
        <v xml:space="preserve">     Category 8: [ ]</v>
      </c>
      <c r="C119" s="132"/>
      <c r="D119" s="132"/>
    </row>
    <row r="120" spans="2:4" ht="12.95" customHeight="1" x14ac:dyDescent="0.25">
      <c r="B120" s="149" t="s">
        <v>122</v>
      </c>
      <c r="C120" s="92">
        <f>'Data Input and Results'!$F$12</f>
        <v>0</v>
      </c>
      <c r="D120" s="132"/>
    </row>
    <row r="121" spans="2:4" ht="12.95" customHeight="1" x14ac:dyDescent="0.25">
      <c r="B121" s="149"/>
      <c r="C121" s="150" t="s">
        <v>20</v>
      </c>
      <c r="D121" s="132"/>
    </row>
    <row r="122" spans="2:4" ht="12.95" customHeight="1" x14ac:dyDescent="0.25">
      <c r="B122" s="149" t="s">
        <v>155</v>
      </c>
      <c r="C122" s="145">
        <f>VLOOKUP($B119,$B$176:$C$185,2,FALSE)</f>
        <v>0</v>
      </c>
      <c r="D122" s="132"/>
    </row>
    <row r="123" spans="2:4" ht="12.95" customHeight="1" x14ac:dyDescent="0.25">
      <c r="B123" s="149"/>
      <c r="C123" s="151" t="s">
        <v>19</v>
      </c>
      <c r="D123" s="132"/>
    </row>
    <row r="124" spans="2:4" ht="12.95" customHeight="1" x14ac:dyDescent="0.25">
      <c r="B124" s="149" t="s">
        <v>156</v>
      </c>
      <c r="C124" s="92">
        <f>C120*C122</f>
        <v>0</v>
      </c>
      <c r="D124" s="132"/>
    </row>
    <row r="125" spans="2:4" ht="12.95" customHeight="1" x14ac:dyDescent="0.25">
      <c r="B125" s="149"/>
      <c r="C125" s="150" t="s">
        <v>18</v>
      </c>
      <c r="D125" s="132"/>
    </row>
    <row r="126" spans="2:4" ht="12.95" customHeight="1" x14ac:dyDescent="0.25">
      <c r="B126" s="149" t="s">
        <v>157</v>
      </c>
      <c r="C126" s="152">
        <f>VLOOKUP($B119,$B$189:$C$198,2,FALSE)</f>
        <v>0</v>
      </c>
      <c r="D126" s="132"/>
    </row>
    <row r="127" spans="2:4" ht="12.95" customHeight="1" x14ac:dyDescent="0.25">
      <c r="B127" s="149"/>
      <c r="C127" s="150" t="s">
        <v>19</v>
      </c>
      <c r="D127" s="132"/>
    </row>
    <row r="128" spans="2:4" ht="12.95" customHeight="1" x14ac:dyDescent="0.25">
      <c r="B128" s="149" t="s">
        <v>158</v>
      </c>
      <c r="C128" s="90">
        <f>IFERROR(C124/C126,0)</f>
        <v>0</v>
      </c>
      <c r="D128" s="132"/>
    </row>
    <row r="129" spans="2:4" ht="12.95" customHeight="1" x14ac:dyDescent="0.25">
      <c r="B129" s="149"/>
      <c r="C129" s="150" t="s">
        <v>20</v>
      </c>
      <c r="D129" s="132"/>
    </row>
    <row r="130" spans="2:4" ht="12.95" customHeight="1" x14ac:dyDescent="0.25">
      <c r="B130" s="149" t="s">
        <v>159</v>
      </c>
      <c r="C130" s="152">
        <f>VLOOKUP($B119,$B$202:$C$211,2,FALSE)</f>
        <v>0</v>
      </c>
      <c r="D130" s="132"/>
    </row>
    <row r="131" spans="2:4" ht="12.95" customHeight="1" x14ac:dyDescent="0.25">
      <c r="B131" s="149"/>
      <c r="C131" s="85" t="s">
        <v>21</v>
      </c>
      <c r="D131" s="132"/>
    </row>
    <row r="132" spans="2:4" ht="12.95" customHeight="1" x14ac:dyDescent="0.25">
      <c r="B132" s="149" t="s">
        <v>160</v>
      </c>
      <c r="C132" s="152">
        <f>VLOOKUP($B119,$B$189:$C$198,2,FALSE)</f>
        <v>0</v>
      </c>
      <c r="D132" s="132"/>
    </row>
    <row r="133" spans="2:4" ht="12.95" customHeight="1" x14ac:dyDescent="0.25">
      <c r="B133" s="149"/>
      <c r="C133" s="150" t="s">
        <v>19</v>
      </c>
      <c r="D133" s="132"/>
    </row>
    <row r="134" spans="2:4" ht="12.95" customHeight="1" x14ac:dyDescent="0.25">
      <c r="B134" s="153" t="s">
        <v>48</v>
      </c>
      <c r="C134" s="156">
        <f>IFERROR(C128*MAX((C130-C132),0),0)</f>
        <v>0</v>
      </c>
      <c r="D134" s="132"/>
    </row>
    <row r="135" spans="2:4" ht="12.95" customHeight="1" x14ac:dyDescent="0.25">
      <c r="B135" s="148" t="str">
        <f>'Data Input and Results'!$D$22</f>
        <v xml:space="preserve">     Category 9: [ ]</v>
      </c>
      <c r="C135" s="132"/>
      <c r="D135" s="132"/>
    </row>
    <row r="136" spans="2:4" ht="12.95" customHeight="1" x14ac:dyDescent="0.25">
      <c r="B136" s="149" t="s">
        <v>122</v>
      </c>
      <c r="C136" s="92">
        <f>'Data Input and Results'!$F$12</f>
        <v>0</v>
      </c>
      <c r="D136" s="132"/>
    </row>
    <row r="137" spans="2:4" ht="12.95" customHeight="1" x14ac:dyDescent="0.25">
      <c r="B137" s="149"/>
      <c r="C137" s="150" t="s">
        <v>20</v>
      </c>
      <c r="D137" s="132"/>
    </row>
    <row r="138" spans="2:4" ht="12.95" customHeight="1" x14ac:dyDescent="0.25">
      <c r="B138" s="149" t="s">
        <v>155</v>
      </c>
      <c r="C138" s="145">
        <f>VLOOKUP($B135,$B$176:$C$185,2,FALSE)</f>
        <v>0</v>
      </c>
      <c r="D138" s="132"/>
    </row>
    <row r="139" spans="2:4" ht="12.95" customHeight="1" x14ac:dyDescent="0.25">
      <c r="B139" s="149"/>
      <c r="C139" s="151" t="s">
        <v>19</v>
      </c>
      <c r="D139" s="132"/>
    </row>
    <row r="140" spans="2:4" ht="12.95" customHeight="1" x14ac:dyDescent="0.25">
      <c r="B140" s="149" t="s">
        <v>156</v>
      </c>
      <c r="C140" s="92">
        <f>C136*C138</f>
        <v>0</v>
      </c>
      <c r="D140" s="132"/>
    </row>
    <row r="141" spans="2:4" ht="12.95" customHeight="1" x14ac:dyDescent="0.25">
      <c r="B141" s="149"/>
      <c r="C141" s="150" t="s">
        <v>18</v>
      </c>
      <c r="D141" s="132"/>
    </row>
    <row r="142" spans="2:4" ht="12.95" customHeight="1" x14ac:dyDescent="0.25">
      <c r="B142" s="149" t="s">
        <v>157</v>
      </c>
      <c r="C142" s="152">
        <f>VLOOKUP($B135,$B$189:$C$198,2,FALSE)</f>
        <v>0</v>
      </c>
      <c r="D142" s="132"/>
    </row>
    <row r="143" spans="2:4" ht="12.95" customHeight="1" x14ac:dyDescent="0.25">
      <c r="B143" s="149"/>
      <c r="C143" s="150" t="s">
        <v>19</v>
      </c>
      <c r="D143" s="132"/>
    </row>
    <row r="144" spans="2:4" ht="12.95" customHeight="1" x14ac:dyDescent="0.25">
      <c r="B144" s="149" t="s">
        <v>158</v>
      </c>
      <c r="C144" s="90">
        <f>IFERROR(C140/C142,0)</f>
        <v>0</v>
      </c>
      <c r="D144" s="132"/>
    </row>
    <row r="145" spans="2:4" ht="12.95" customHeight="1" x14ac:dyDescent="0.25">
      <c r="B145" s="149"/>
      <c r="C145" s="150" t="s">
        <v>20</v>
      </c>
      <c r="D145" s="132"/>
    </row>
    <row r="146" spans="2:4" ht="12.95" customHeight="1" x14ac:dyDescent="0.25">
      <c r="B146" s="149" t="s">
        <v>159</v>
      </c>
      <c r="C146" s="152">
        <f>VLOOKUP($B135,$B$202:$C$211,2,FALSE)</f>
        <v>0</v>
      </c>
      <c r="D146" s="132"/>
    </row>
    <row r="147" spans="2:4" ht="12.95" customHeight="1" x14ac:dyDescent="0.25">
      <c r="B147" s="149"/>
      <c r="C147" s="85" t="s">
        <v>21</v>
      </c>
      <c r="D147" s="132"/>
    </row>
    <row r="148" spans="2:4" ht="12.95" customHeight="1" x14ac:dyDescent="0.25">
      <c r="B148" s="149" t="s">
        <v>160</v>
      </c>
      <c r="C148" s="152">
        <f>VLOOKUP($B135,$B$189:$C$198,2,FALSE)</f>
        <v>0</v>
      </c>
      <c r="D148" s="132"/>
    </row>
    <row r="149" spans="2:4" ht="12.95" customHeight="1" x14ac:dyDescent="0.25">
      <c r="B149" s="149"/>
      <c r="C149" s="150" t="s">
        <v>19</v>
      </c>
      <c r="D149" s="132"/>
    </row>
    <row r="150" spans="2:4" ht="12.95" customHeight="1" x14ac:dyDescent="0.25">
      <c r="B150" s="153" t="s">
        <v>48</v>
      </c>
      <c r="C150" s="156">
        <f>IFERROR(C144*MAX((C146-C148),0),0)</f>
        <v>0</v>
      </c>
      <c r="D150" s="132"/>
    </row>
    <row r="151" spans="2:4" ht="12.95" customHeight="1" x14ac:dyDescent="0.25">
      <c r="B151" s="148" t="str">
        <f>'Data Input and Results'!$D$23</f>
        <v xml:space="preserve">     Category 10: [ ]</v>
      </c>
      <c r="C151" s="132"/>
      <c r="D151" s="132"/>
    </row>
    <row r="152" spans="2:4" ht="12.95" customHeight="1" x14ac:dyDescent="0.25">
      <c r="B152" s="149" t="s">
        <v>122</v>
      </c>
      <c r="C152" s="92">
        <f>'Data Input and Results'!$F$12</f>
        <v>0</v>
      </c>
      <c r="D152" s="132"/>
    </row>
    <row r="153" spans="2:4" ht="12.95" customHeight="1" x14ac:dyDescent="0.25">
      <c r="B153" s="149"/>
      <c r="C153" s="150" t="s">
        <v>20</v>
      </c>
      <c r="D153" s="132"/>
    </row>
    <row r="154" spans="2:4" ht="12.95" customHeight="1" x14ac:dyDescent="0.25">
      <c r="B154" s="149" t="s">
        <v>155</v>
      </c>
      <c r="C154" s="145">
        <f>VLOOKUP($B151,$B$176:$C$185,2,FALSE)</f>
        <v>0</v>
      </c>
      <c r="D154" s="132"/>
    </row>
    <row r="155" spans="2:4" ht="12.95" customHeight="1" x14ac:dyDescent="0.25">
      <c r="B155" s="149"/>
      <c r="C155" s="151" t="s">
        <v>19</v>
      </c>
      <c r="D155" s="132"/>
    </row>
    <row r="156" spans="2:4" ht="12.95" customHeight="1" x14ac:dyDescent="0.25">
      <c r="B156" s="149" t="s">
        <v>156</v>
      </c>
      <c r="C156" s="92">
        <f>C152*C154</f>
        <v>0</v>
      </c>
      <c r="D156" s="132"/>
    </row>
    <row r="157" spans="2:4" ht="12.95" customHeight="1" x14ac:dyDescent="0.25">
      <c r="B157" s="149"/>
      <c r="C157" s="150" t="s">
        <v>18</v>
      </c>
      <c r="D157" s="132"/>
    </row>
    <row r="158" spans="2:4" ht="12.95" customHeight="1" x14ac:dyDescent="0.25">
      <c r="B158" s="149" t="s">
        <v>157</v>
      </c>
      <c r="C158" s="152">
        <f>VLOOKUP($B151,$B$189:$C$198,2,FALSE)</f>
        <v>0</v>
      </c>
      <c r="D158" s="132"/>
    </row>
    <row r="159" spans="2:4" ht="12.95" customHeight="1" x14ac:dyDescent="0.25">
      <c r="B159" s="149"/>
      <c r="C159" s="150" t="s">
        <v>19</v>
      </c>
      <c r="D159" s="132"/>
    </row>
    <row r="160" spans="2:4" ht="12.95" customHeight="1" x14ac:dyDescent="0.25">
      <c r="B160" s="149" t="s">
        <v>158</v>
      </c>
      <c r="C160" s="90">
        <f>IFERROR(C156/C158,0)</f>
        <v>0</v>
      </c>
      <c r="D160" s="132"/>
    </row>
    <row r="161" spans="2:4" ht="12.95" customHeight="1" x14ac:dyDescent="0.25">
      <c r="B161" s="149"/>
      <c r="C161" s="150" t="s">
        <v>20</v>
      </c>
      <c r="D161" s="132"/>
    </row>
    <row r="162" spans="2:4" ht="12.95" customHeight="1" x14ac:dyDescent="0.25">
      <c r="B162" s="149" t="s">
        <v>159</v>
      </c>
      <c r="C162" s="152">
        <f>VLOOKUP($B151,$B$202:$C$211,2,FALSE)</f>
        <v>0</v>
      </c>
      <c r="D162" s="132"/>
    </row>
    <row r="163" spans="2:4" ht="12.95" customHeight="1" x14ac:dyDescent="0.25">
      <c r="B163" s="149"/>
      <c r="C163" s="85" t="s">
        <v>21</v>
      </c>
      <c r="D163" s="132"/>
    </row>
    <row r="164" spans="2:4" ht="12.95" customHeight="1" x14ac:dyDescent="0.25">
      <c r="B164" s="149" t="s">
        <v>160</v>
      </c>
      <c r="C164" s="152">
        <f>VLOOKUP($B151,$B$189:$C$198,2,FALSE)</f>
        <v>0</v>
      </c>
      <c r="D164" s="132"/>
    </row>
    <row r="165" spans="2:4" ht="12.95" customHeight="1" x14ac:dyDescent="0.25">
      <c r="B165" s="149"/>
      <c r="C165" s="150" t="s">
        <v>19</v>
      </c>
      <c r="D165" s="132"/>
    </row>
    <row r="166" spans="2:4" ht="12.95" customHeight="1" x14ac:dyDescent="0.25">
      <c r="B166" s="153" t="s">
        <v>48</v>
      </c>
      <c r="C166" s="156">
        <f>IFERROR(C160*MAX((C162-C164),0),0)</f>
        <v>0</v>
      </c>
      <c r="D166" s="132"/>
    </row>
    <row r="167" spans="2:4" ht="12.95" customHeight="1" x14ac:dyDescent="0.25">
      <c r="B167" s="132"/>
      <c r="C167" s="132"/>
      <c r="D167" s="132"/>
    </row>
    <row r="168" spans="2:4" ht="12.95" customHeight="1" x14ac:dyDescent="0.25">
      <c r="B168" s="153" t="s">
        <v>67</v>
      </c>
      <c r="C168" s="156">
        <f>+C22+C38+C54+C70+C86+C102+C118+C134+C150+C166</f>
        <v>0</v>
      </c>
      <c r="D168" s="132"/>
    </row>
    <row r="169" spans="2:4" ht="12.95" customHeight="1" x14ac:dyDescent="0.25">
      <c r="B169" s="132"/>
      <c r="C169" s="132"/>
      <c r="D169" s="132"/>
    </row>
    <row r="170" spans="2:4" ht="12.95" customHeight="1" x14ac:dyDescent="0.25">
      <c r="B170" s="157"/>
      <c r="C170" s="157"/>
      <c r="D170" s="132"/>
    </row>
    <row r="171" spans="2:4" ht="12.95" customHeight="1" x14ac:dyDescent="0.25">
      <c r="B171" s="132"/>
      <c r="C171" s="132"/>
      <c r="D171" s="132"/>
    </row>
    <row r="172" spans="2:4" ht="12.95" customHeight="1" x14ac:dyDescent="0.25">
      <c r="B172" s="73" t="s">
        <v>187</v>
      </c>
      <c r="C172" s="73"/>
      <c r="D172" s="132"/>
    </row>
    <row r="173" spans="2:4" ht="12.95" customHeight="1" x14ac:dyDescent="0.25">
      <c r="B173" s="74" t="s">
        <v>10</v>
      </c>
      <c r="C173" s="74" t="s">
        <v>12</v>
      </c>
      <c r="D173" s="132"/>
    </row>
    <row r="174" spans="2:4" ht="12.95" customHeight="1" x14ac:dyDescent="0.25">
      <c r="B174" s="129" t="s">
        <v>161</v>
      </c>
      <c r="C174" s="85"/>
      <c r="D174" s="132"/>
    </row>
    <row r="175" spans="2:4" ht="12.95" customHeight="1" x14ac:dyDescent="0.25">
      <c r="B175" s="147" t="s">
        <v>162</v>
      </c>
      <c r="C175" s="85"/>
      <c r="D175" s="132"/>
    </row>
    <row r="176" spans="2:4" ht="12.95" customHeight="1" x14ac:dyDescent="0.25">
      <c r="B176" s="130" t="str">
        <f>'Data Input and Results'!D14</f>
        <v xml:space="preserve">     Category 1: Cereal</v>
      </c>
      <c r="C176" s="145">
        <f>'Data Input and Results'!F14</f>
        <v>0</v>
      </c>
      <c r="D176" s="132"/>
    </row>
    <row r="177" spans="2:4" ht="12.95" customHeight="1" x14ac:dyDescent="0.25">
      <c r="B177" s="130" t="str">
        <f>'Data Input and Results'!D15</f>
        <v xml:space="preserve">     Category 2: Breakfast</v>
      </c>
      <c r="C177" s="145">
        <f>'Data Input and Results'!F15</f>
        <v>0</v>
      </c>
      <c r="D177" s="132"/>
    </row>
    <row r="178" spans="2:4" ht="12.95" customHeight="1" x14ac:dyDescent="0.25">
      <c r="B178" s="130" t="str">
        <f>'Data Input and Results'!D16</f>
        <v xml:space="preserve">     Category 3: Snacks</v>
      </c>
      <c r="C178" s="145">
        <f>'Data Input and Results'!F16</f>
        <v>0</v>
      </c>
      <c r="D178" s="132"/>
    </row>
    <row r="179" spans="2:4" ht="12.95" customHeight="1" x14ac:dyDescent="0.25">
      <c r="B179" s="130" t="str">
        <f>'Data Input and Results'!D17</f>
        <v xml:space="preserve">     Category 4: [ ]</v>
      </c>
      <c r="C179" s="145">
        <f>'Data Input and Results'!F17</f>
        <v>0</v>
      </c>
      <c r="D179" s="132"/>
    </row>
    <row r="180" spans="2:4" ht="12.95" customHeight="1" x14ac:dyDescent="0.25">
      <c r="B180" s="130" t="str">
        <f>'Data Input and Results'!D18</f>
        <v xml:space="preserve">     Category 5: [ ]</v>
      </c>
      <c r="C180" s="145">
        <f>'Data Input and Results'!F18</f>
        <v>0</v>
      </c>
      <c r="D180" s="132"/>
    </row>
    <row r="181" spans="2:4" ht="12.95" customHeight="1" x14ac:dyDescent="0.25">
      <c r="B181" s="130" t="str">
        <f>'Data Input and Results'!D19</f>
        <v xml:space="preserve">     Category 6: [ ]</v>
      </c>
      <c r="C181" s="145">
        <f>'Data Input and Results'!F19</f>
        <v>0</v>
      </c>
      <c r="D181" s="132"/>
    </row>
    <row r="182" spans="2:4" ht="12.95" customHeight="1" x14ac:dyDescent="0.25">
      <c r="B182" s="130" t="str">
        <f>'Data Input and Results'!D20</f>
        <v xml:space="preserve">     Category 7: [ ]</v>
      </c>
      <c r="C182" s="145">
        <f>'Data Input and Results'!F20</f>
        <v>0</v>
      </c>
      <c r="D182" s="132"/>
    </row>
    <row r="183" spans="2:4" ht="12.95" customHeight="1" x14ac:dyDescent="0.25">
      <c r="B183" s="130" t="str">
        <f>'Data Input and Results'!D21</f>
        <v xml:space="preserve">     Category 8: [ ]</v>
      </c>
      <c r="C183" s="145">
        <f>'Data Input and Results'!F21</f>
        <v>0</v>
      </c>
      <c r="D183" s="132"/>
    </row>
    <row r="184" spans="2:4" ht="12.95" customHeight="1" x14ac:dyDescent="0.25">
      <c r="B184" s="130" t="str">
        <f>'Data Input and Results'!D22</f>
        <v xml:space="preserve">     Category 9: [ ]</v>
      </c>
      <c r="C184" s="145">
        <f>'Data Input and Results'!F22</f>
        <v>0</v>
      </c>
      <c r="D184" s="132"/>
    </row>
    <row r="185" spans="2:4" ht="12.95" customHeight="1" x14ac:dyDescent="0.25">
      <c r="B185" s="130" t="str">
        <f>'Data Input and Results'!D23</f>
        <v xml:space="preserve">     Category 10: [ ]</v>
      </c>
      <c r="C185" s="145">
        <f>'Data Input and Results'!F23</f>
        <v>0</v>
      </c>
      <c r="D185" s="132"/>
    </row>
    <row r="186" spans="2:4" ht="12.95" customHeight="1" x14ac:dyDescent="0.25">
      <c r="B186" s="132"/>
      <c r="C186" s="132"/>
      <c r="D186" s="132"/>
    </row>
    <row r="187" spans="2:4" ht="12.95" customHeight="1" x14ac:dyDescent="0.25">
      <c r="B187" s="129" t="s">
        <v>153</v>
      </c>
      <c r="C187" s="85"/>
      <c r="D187" s="132"/>
    </row>
    <row r="188" spans="2:4" ht="12.95" customHeight="1" x14ac:dyDescent="0.25">
      <c r="B188" s="147" t="s">
        <v>154</v>
      </c>
      <c r="C188" s="85"/>
      <c r="D188" s="132"/>
    </row>
    <row r="189" spans="2:4" ht="12.95" customHeight="1" x14ac:dyDescent="0.25">
      <c r="B189" s="131" t="str">
        <f>'Data Input and Results'!D25</f>
        <v xml:space="preserve">     Category 1: Cereal</v>
      </c>
      <c r="C189" s="86">
        <f>'Data Input and Results'!F25</f>
        <v>0</v>
      </c>
      <c r="D189" s="132"/>
    </row>
    <row r="190" spans="2:4" ht="12.95" customHeight="1" x14ac:dyDescent="0.25">
      <c r="B190" s="131" t="str">
        <f>'Data Input and Results'!D26</f>
        <v xml:space="preserve">     Category 2: Breakfast</v>
      </c>
      <c r="C190" s="86">
        <f>'Data Input and Results'!F26</f>
        <v>0</v>
      </c>
      <c r="D190" s="132"/>
    </row>
    <row r="191" spans="2:4" ht="12.95" customHeight="1" x14ac:dyDescent="0.25">
      <c r="B191" s="131" t="str">
        <f>'Data Input and Results'!D27</f>
        <v xml:space="preserve">     Category 3: Snacks</v>
      </c>
      <c r="C191" s="86">
        <f>'Data Input and Results'!F27</f>
        <v>0</v>
      </c>
      <c r="D191" s="132"/>
    </row>
    <row r="192" spans="2:4" ht="12.95" customHeight="1" x14ac:dyDescent="0.25">
      <c r="B192" s="131" t="str">
        <f>'Data Input and Results'!D28</f>
        <v xml:space="preserve">     Category 4: [ ]</v>
      </c>
      <c r="C192" s="86">
        <f>'Data Input and Results'!F28</f>
        <v>0</v>
      </c>
      <c r="D192" s="132"/>
    </row>
    <row r="193" spans="2:4" ht="12.95" customHeight="1" x14ac:dyDescent="0.25">
      <c r="B193" s="131" t="str">
        <f>'Data Input and Results'!D29</f>
        <v xml:space="preserve">     Category 5: [ ]</v>
      </c>
      <c r="C193" s="86">
        <f>'Data Input and Results'!F29</f>
        <v>0</v>
      </c>
      <c r="D193" s="132"/>
    </row>
    <row r="194" spans="2:4" ht="12.95" customHeight="1" x14ac:dyDescent="0.25">
      <c r="B194" s="131" t="str">
        <f>'Data Input and Results'!D30</f>
        <v xml:space="preserve">     Category 6: [ ]</v>
      </c>
      <c r="C194" s="86">
        <f>'Data Input and Results'!F30</f>
        <v>0</v>
      </c>
      <c r="D194" s="132"/>
    </row>
    <row r="195" spans="2:4" ht="12.95" customHeight="1" x14ac:dyDescent="0.25">
      <c r="B195" s="131" t="str">
        <f>'Data Input and Results'!D31</f>
        <v xml:space="preserve">     Category 7: [ ]</v>
      </c>
      <c r="C195" s="86">
        <f>'Data Input and Results'!F31</f>
        <v>0</v>
      </c>
      <c r="D195" s="132"/>
    </row>
    <row r="196" spans="2:4" ht="12.95" customHeight="1" x14ac:dyDescent="0.25">
      <c r="B196" s="131" t="str">
        <f>'Data Input and Results'!D32</f>
        <v xml:space="preserve">     Category 8: [ ]</v>
      </c>
      <c r="C196" s="86">
        <f>'Data Input and Results'!F32</f>
        <v>0</v>
      </c>
      <c r="D196" s="132"/>
    </row>
    <row r="197" spans="2:4" ht="12.95" customHeight="1" x14ac:dyDescent="0.25">
      <c r="B197" s="131" t="str">
        <f>'Data Input and Results'!D33</f>
        <v xml:space="preserve">     Category 9: [ ]</v>
      </c>
      <c r="C197" s="86">
        <f>'Data Input and Results'!F33</f>
        <v>0</v>
      </c>
      <c r="D197" s="132"/>
    </row>
    <row r="198" spans="2:4" ht="12.95" customHeight="1" x14ac:dyDescent="0.25">
      <c r="B198" s="131" t="str">
        <f>'Data Input and Results'!D34</f>
        <v xml:space="preserve">     Category 10: [ ]</v>
      </c>
      <c r="C198" s="86">
        <f>'Data Input and Results'!F34</f>
        <v>0</v>
      </c>
      <c r="D198" s="132"/>
    </row>
    <row r="199" spans="2:4" ht="12.95" customHeight="1" x14ac:dyDescent="0.25">
      <c r="B199" s="132"/>
      <c r="C199" s="132"/>
      <c r="D199" s="132"/>
    </row>
    <row r="200" spans="2:4" ht="12.95" customHeight="1" x14ac:dyDescent="0.25">
      <c r="B200" s="129" t="s">
        <v>152</v>
      </c>
      <c r="C200" s="85"/>
      <c r="D200" s="132"/>
    </row>
    <row r="201" spans="2:4" ht="12.95" customHeight="1" x14ac:dyDescent="0.25">
      <c r="B201" s="147" t="s">
        <v>154</v>
      </c>
      <c r="C201" s="85"/>
      <c r="D201" s="132"/>
    </row>
    <row r="202" spans="2:4" ht="12.95" customHeight="1" x14ac:dyDescent="0.25">
      <c r="B202" s="131" t="str">
        <f>'Data Input and Results'!D36</f>
        <v xml:space="preserve">     Category 1: Cereal</v>
      </c>
      <c r="C202" s="86">
        <f>'Data Input and Results'!F36</f>
        <v>0</v>
      </c>
      <c r="D202" s="132"/>
    </row>
    <row r="203" spans="2:4" ht="12.95" customHeight="1" x14ac:dyDescent="0.25">
      <c r="B203" s="131" t="str">
        <f>'Data Input and Results'!D37</f>
        <v xml:space="preserve">     Category 2: Breakfast</v>
      </c>
      <c r="C203" s="86">
        <f>'Data Input and Results'!F37</f>
        <v>0</v>
      </c>
      <c r="D203" s="132"/>
    </row>
    <row r="204" spans="2:4" ht="12.95" customHeight="1" x14ac:dyDescent="0.25">
      <c r="B204" s="131" t="str">
        <f>'Data Input and Results'!D38</f>
        <v xml:space="preserve">     Category 3: Snacks</v>
      </c>
      <c r="C204" s="86">
        <f>'Data Input and Results'!F38</f>
        <v>0</v>
      </c>
      <c r="D204" s="132"/>
    </row>
    <row r="205" spans="2:4" ht="12.95" customHeight="1" x14ac:dyDescent="0.25">
      <c r="B205" s="131" t="str">
        <f>'Data Input and Results'!D39</f>
        <v xml:space="preserve">     Category 4: [ ]</v>
      </c>
      <c r="C205" s="86">
        <f>'Data Input and Results'!F39</f>
        <v>0</v>
      </c>
      <c r="D205" s="132"/>
    </row>
    <row r="206" spans="2:4" ht="12.95" customHeight="1" x14ac:dyDescent="0.25">
      <c r="B206" s="131" t="str">
        <f>'Data Input and Results'!D40</f>
        <v xml:space="preserve">     Category 5: [ ]</v>
      </c>
      <c r="C206" s="86">
        <f>'Data Input and Results'!F40</f>
        <v>0</v>
      </c>
      <c r="D206" s="132"/>
    </row>
    <row r="207" spans="2:4" ht="12.95" customHeight="1" x14ac:dyDescent="0.25">
      <c r="B207" s="131" t="str">
        <f>'Data Input and Results'!D41</f>
        <v xml:space="preserve">     Category 6: [ ]</v>
      </c>
      <c r="C207" s="86">
        <f>'Data Input and Results'!F41</f>
        <v>0</v>
      </c>
      <c r="D207" s="132"/>
    </row>
    <row r="208" spans="2:4" ht="12.95" customHeight="1" x14ac:dyDescent="0.25">
      <c r="B208" s="131" t="str">
        <f>'Data Input and Results'!D42</f>
        <v xml:space="preserve">     Category 7: [ ]</v>
      </c>
      <c r="C208" s="86">
        <f>'Data Input and Results'!F42</f>
        <v>0</v>
      </c>
      <c r="D208" s="132"/>
    </row>
    <row r="209" spans="2:4" ht="12.95" customHeight="1" x14ac:dyDescent="0.25">
      <c r="B209" s="131" t="str">
        <f>'Data Input and Results'!D43</f>
        <v xml:space="preserve">     Category 8: [ ]</v>
      </c>
      <c r="C209" s="86">
        <f>'Data Input and Results'!F43</f>
        <v>0</v>
      </c>
      <c r="D209" s="132"/>
    </row>
    <row r="210" spans="2:4" ht="12.95" customHeight="1" x14ac:dyDescent="0.25">
      <c r="B210" s="131" t="str">
        <f>'Data Input and Results'!D44</f>
        <v xml:space="preserve">     Category 9: [ ]</v>
      </c>
      <c r="C210" s="86">
        <f>'Data Input and Results'!F44</f>
        <v>0</v>
      </c>
      <c r="D210" s="132"/>
    </row>
    <row r="211" spans="2:4" ht="12.95" customHeight="1" x14ac:dyDescent="0.25">
      <c r="B211" s="131" t="str">
        <f>'Data Input and Results'!D45</f>
        <v xml:space="preserve">     Category 10: [ ]</v>
      </c>
      <c r="C211" s="86">
        <f>'Data Input and Results'!F45</f>
        <v>0</v>
      </c>
      <c r="D211" s="132"/>
    </row>
    <row r="212" spans="2:4" ht="12.95" customHeight="1" x14ac:dyDescent="0.25">
      <c r="B212" s="132"/>
      <c r="C212" s="132"/>
      <c r="D212" s="132"/>
    </row>
    <row r="213" spans="2:4" ht="12.95" customHeight="1" x14ac:dyDescent="0.25">
      <c r="B213" s="132"/>
      <c r="C213" s="132"/>
      <c r="D213" s="132"/>
    </row>
    <row r="214" spans="2:4" ht="12.95" customHeight="1" x14ac:dyDescent="0.25">
      <c r="B214" s="132"/>
      <c r="C214" s="132"/>
      <c r="D214" s="132"/>
    </row>
    <row r="215" spans="2:4" ht="12.95" customHeight="1" x14ac:dyDescent="0.25">
      <c r="B215" s="132"/>
      <c r="C215" s="132"/>
      <c r="D215" s="132"/>
    </row>
    <row r="216" spans="2:4" ht="12.95" customHeight="1" x14ac:dyDescent="0.25">
      <c r="B216" s="132"/>
      <c r="C216" s="132"/>
      <c r="D216" s="132"/>
    </row>
    <row r="217" spans="2:4" ht="12.95" customHeight="1" x14ac:dyDescent="0.25">
      <c r="B217" s="132"/>
      <c r="C217" s="132"/>
      <c r="D217" s="132"/>
    </row>
    <row r="218" spans="2:4" ht="12.95" customHeight="1" x14ac:dyDescent="0.25">
      <c r="B218" s="132"/>
      <c r="C218" s="132"/>
      <c r="D218" s="132"/>
    </row>
    <row r="219" spans="2:4" ht="12.95" customHeight="1" x14ac:dyDescent="0.25">
      <c r="B219" s="132"/>
      <c r="C219" s="132"/>
      <c r="D219" s="132"/>
    </row>
    <row r="220" spans="2:4" ht="12.95" customHeight="1" x14ac:dyDescent="0.25">
      <c r="B220" s="132"/>
      <c r="C220" s="132"/>
      <c r="D220" s="132"/>
    </row>
    <row r="221" spans="2:4" ht="12.95" customHeight="1" x14ac:dyDescent="0.25">
      <c r="B221" s="132"/>
      <c r="C221" s="132"/>
      <c r="D221" s="132"/>
    </row>
    <row r="222" spans="2:4" ht="12.95" customHeight="1" x14ac:dyDescent="0.25">
      <c r="B222" s="132"/>
      <c r="C222" s="132"/>
      <c r="D222" s="132"/>
    </row>
    <row r="223" spans="2:4" ht="12.95" customHeight="1" x14ac:dyDescent="0.25">
      <c r="B223" s="132"/>
      <c r="C223" s="132"/>
      <c r="D223" s="132"/>
    </row>
    <row r="224" spans="2:4" ht="12.95" customHeight="1" x14ac:dyDescent="0.25">
      <c r="B224" s="132"/>
      <c r="C224" s="132"/>
      <c r="D224" s="132"/>
    </row>
    <row r="225" spans="2:4" ht="12.95" customHeight="1" x14ac:dyDescent="0.25">
      <c r="B225" s="132"/>
      <c r="C225" s="132"/>
      <c r="D225" s="132"/>
    </row>
    <row r="226" spans="2:4" ht="12.95" customHeight="1" x14ac:dyDescent="0.25">
      <c r="B226" s="132"/>
      <c r="C226" s="132"/>
      <c r="D226" s="132"/>
    </row>
    <row r="227" spans="2:4" ht="12.95" customHeight="1" x14ac:dyDescent="0.25">
      <c r="B227" s="132"/>
      <c r="C227" s="132"/>
      <c r="D227" s="132"/>
    </row>
    <row r="228" spans="2:4" ht="12.95" customHeight="1" x14ac:dyDescent="0.25">
      <c r="B228" s="132"/>
      <c r="C228" s="132"/>
      <c r="D228" s="132"/>
    </row>
    <row r="229" spans="2:4" ht="12.95" customHeight="1" x14ac:dyDescent="0.25">
      <c r="B229" s="132"/>
      <c r="C229" s="132"/>
      <c r="D229" s="132"/>
    </row>
    <row r="230" spans="2:4" ht="12.95" customHeight="1" x14ac:dyDescent="0.25">
      <c r="B230" s="132"/>
      <c r="C230" s="132"/>
      <c r="D230" s="132"/>
    </row>
    <row r="231" spans="2:4" ht="12.95" customHeight="1" x14ac:dyDescent="0.25">
      <c r="B231" s="132"/>
      <c r="C231" s="132"/>
      <c r="D231" s="132"/>
    </row>
    <row r="232" spans="2:4" ht="12.95" customHeight="1" x14ac:dyDescent="0.25">
      <c r="B232" s="132"/>
      <c r="C232" s="132"/>
      <c r="D232" s="132"/>
    </row>
    <row r="233" spans="2:4" ht="12.95" customHeight="1" x14ac:dyDescent="0.25">
      <c r="B233" s="132"/>
      <c r="C233" s="132"/>
      <c r="D233" s="132"/>
    </row>
    <row r="234" spans="2:4" ht="12.95" customHeight="1" x14ac:dyDescent="0.25">
      <c r="B234" s="132"/>
      <c r="C234" s="132"/>
      <c r="D234" s="132"/>
    </row>
    <row r="235" spans="2:4" ht="12.95" customHeight="1" x14ac:dyDescent="0.25">
      <c r="B235" s="132"/>
      <c r="C235" s="132"/>
      <c r="D235" s="132"/>
    </row>
    <row r="236" spans="2:4" ht="12.95" customHeight="1" x14ac:dyDescent="0.25">
      <c r="B236" s="132"/>
      <c r="C236" s="132"/>
      <c r="D236" s="132"/>
    </row>
    <row r="237" spans="2:4" ht="12.95" customHeight="1" x14ac:dyDescent="0.25">
      <c r="B237" s="132"/>
      <c r="C237" s="132"/>
      <c r="D237" s="132"/>
    </row>
    <row r="238" spans="2:4" ht="12.95" customHeight="1" x14ac:dyDescent="0.25">
      <c r="B238" s="132"/>
      <c r="C238" s="132"/>
      <c r="D238" s="132"/>
    </row>
    <row r="239" spans="2:4" ht="12.95" customHeight="1" x14ac:dyDescent="0.25">
      <c r="B239" s="132"/>
      <c r="C239" s="132"/>
      <c r="D239" s="132"/>
    </row>
    <row r="240" spans="2:4" ht="12.95" customHeight="1" x14ac:dyDescent="0.25">
      <c r="B240" s="132"/>
      <c r="C240" s="132"/>
      <c r="D240" s="132"/>
    </row>
    <row r="241" spans="2:4" ht="12.95" customHeight="1" x14ac:dyDescent="0.25">
      <c r="B241" s="132"/>
      <c r="C241" s="132"/>
      <c r="D241" s="132"/>
    </row>
    <row r="242" spans="2:4" ht="12.95" customHeight="1" x14ac:dyDescent="0.25">
      <c r="B242" s="132"/>
      <c r="C242" s="132"/>
      <c r="D242" s="132"/>
    </row>
    <row r="243" spans="2:4" ht="12.95" customHeight="1" x14ac:dyDescent="0.25">
      <c r="B243" s="132"/>
      <c r="C243" s="132"/>
      <c r="D243" s="132"/>
    </row>
    <row r="244" spans="2:4" ht="12.95" customHeight="1" x14ac:dyDescent="0.25">
      <c r="B244" s="132"/>
      <c r="C244" s="132"/>
      <c r="D244" s="132"/>
    </row>
    <row r="245" spans="2:4" ht="12.95" customHeight="1" x14ac:dyDescent="0.25">
      <c r="B245" s="132"/>
      <c r="C245" s="132"/>
      <c r="D245" s="132"/>
    </row>
    <row r="246" spans="2:4" x14ac:dyDescent="0.25">
      <c r="B246" s="132"/>
      <c r="C246" s="132"/>
      <c r="D246" s="132"/>
    </row>
    <row r="247" spans="2:4" x14ac:dyDescent="0.25">
      <c r="B247" s="132"/>
      <c r="C247" s="132"/>
      <c r="D247" s="132"/>
    </row>
    <row r="248" spans="2:4" x14ac:dyDescent="0.25">
      <c r="B248" s="132"/>
      <c r="C248" s="132"/>
      <c r="D248" s="132"/>
    </row>
    <row r="249" spans="2:4" x14ac:dyDescent="0.25">
      <c r="B249" s="132"/>
      <c r="C249" s="132"/>
      <c r="D249" s="132"/>
    </row>
    <row r="250" spans="2:4" x14ac:dyDescent="0.25">
      <c r="B250" s="132"/>
      <c r="C250" s="132"/>
      <c r="D250" s="132"/>
    </row>
    <row r="251" spans="2:4" x14ac:dyDescent="0.25">
      <c r="B251" s="132"/>
      <c r="C251" s="132"/>
      <c r="D251" s="132"/>
    </row>
    <row r="252" spans="2:4" x14ac:dyDescent="0.25">
      <c r="B252" s="132"/>
      <c r="C252" s="132"/>
      <c r="D252" s="132"/>
    </row>
    <row r="253" spans="2:4" x14ac:dyDescent="0.25">
      <c r="B253" s="132"/>
      <c r="C253" s="132"/>
      <c r="D253" s="132"/>
    </row>
    <row r="254" spans="2:4" x14ac:dyDescent="0.25">
      <c r="B254" s="132"/>
      <c r="C254" s="132"/>
      <c r="D254" s="132"/>
    </row>
    <row r="255" spans="2:4" x14ac:dyDescent="0.25">
      <c r="B255" s="132"/>
      <c r="C255" s="132"/>
      <c r="D255" s="132"/>
    </row>
    <row r="256" spans="2:4" x14ac:dyDescent="0.25">
      <c r="B256" s="132"/>
      <c r="C256" s="132"/>
      <c r="D256" s="132"/>
    </row>
    <row r="257" spans="2:4" x14ac:dyDescent="0.25">
      <c r="B257" s="132"/>
      <c r="C257" s="132"/>
      <c r="D257" s="132"/>
    </row>
    <row r="258" spans="2:4" x14ac:dyDescent="0.25">
      <c r="B258" s="132"/>
      <c r="C258" s="132"/>
      <c r="D258" s="132"/>
    </row>
    <row r="259" spans="2:4" x14ac:dyDescent="0.25">
      <c r="B259" s="132"/>
      <c r="C259" s="132"/>
      <c r="D259" s="132"/>
    </row>
    <row r="260" spans="2:4" x14ac:dyDescent="0.25">
      <c r="B260" s="132"/>
      <c r="C260" s="132"/>
      <c r="D260" s="132"/>
    </row>
    <row r="261" spans="2:4" x14ac:dyDescent="0.25">
      <c r="B261" s="132"/>
      <c r="C261" s="132"/>
      <c r="D261" s="132"/>
    </row>
    <row r="262" spans="2:4" x14ac:dyDescent="0.25">
      <c r="B262" s="132"/>
      <c r="C262" s="132"/>
      <c r="D262" s="132"/>
    </row>
    <row r="263" spans="2:4" x14ac:dyDescent="0.25">
      <c r="B263" s="132"/>
      <c r="C263" s="132"/>
      <c r="D263" s="132"/>
    </row>
    <row r="264" spans="2:4" x14ac:dyDescent="0.25">
      <c r="B264" s="132"/>
      <c r="C264" s="132"/>
      <c r="D264" s="132"/>
    </row>
    <row r="265" spans="2:4" x14ac:dyDescent="0.25">
      <c r="B265" s="132"/>
      <c r="C265" s="132"/>
      <c r="D265" s="132"/>
    </row>
    <row r="266" spans="2:4" x14ac:dyDescent="0.25">
      <c r="B266" s="132"/>
      <c r="C266" s="132"/>
      <c r="D266" s="132"/>
    </row>
    <row r="267" spans="2:4" x14ac:dyDescent="0.25">
      <c r="B267" s="132"/>
      <c r="C267" s="132"/>
      <c r="D267" s="132"/>
    </row>
  </sheetData>
  <mergeCells count="1">
    <mergeCell ref="B5:D5"/>
  </mergeCells>
  <phoneticPr fontId="16"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0A9BD-01FD-E846-ACA3-40A37A7FFAB4}">
  <sheetPr codeName="Sheet7">
    <tabColor rgb="FFE2A396"/>
  </sheetPr>
  <dimension ref="A2:H140"/>
  <sheetViews>
    <sheetView showGridLines="0" zoomScale="80" zoomScaleNormal="80" workbookViewId="0"/>
  </sheetViews>
  <sheetFormatPr defaultColWidth="0"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47.28515625" hidden="1" customWidth="1"/>
    <col min="7" max="7" width="31.140625" hidden="1" customWidth="1"/>
    <col min="8" max="8" width="18.7109375" hidden="1" customWidth="1"/>
    <col min="9" max="16384" width="11.42578125" hidden="1"/>
  </cols>
  <sheetData>
    <row r="2" spans="2:8" ht="15" customHeight="1" x14ac:dyDescent="0.25">
      <c r="B2" s="4" t="s">
        <v>47</v>
      </c>
      <c r="C2" s="2"/>
      <c r="D2" s="3"/>
    </row>
    <row r="3" spans="2:8" ht="15" customHeight="1" x14ac:dyDescent="0.25">
      <c r="B3" s="6" t="s">
        <v>45</v>
      </c>
      <c r="C3" s="5"/>
      <c r="D3" s="68" t="s">
        <v>8</v>
      </c>
    </row>
    <row r="4" spans="2:8" ht="15" customHeight="1" x14ac:dyDescent="0.25">
      <c r="B4" s="6" t="s">
        <v>46</v>
      </c>
      <c r="C4" s="5"/>
      <c r="D4" s="68" t="s">
        <v>9</v>
      </c>
    </row>
    <row r="5" spans="2:8" ht="39.950000000000003" customHeight="1" x14ac:dyDescent="0.25">
      <c r="B5" s="190" t="s">
        <v>194</v>
      </c>
      <c r="C5" s="190"/>
      <c r="D5" s="190"/>
    </row>
    <row r="6" spans="2:8" ht="12.95" customHeight="1" x14ac:dyDescent="0.25">
      <c r="B6" s="72" t="s">
        <v>10</v>
      </c>
      <c r="C6" s="72" t="s">
        <v>12</v>
      </c>
    </row>
    <row r="7" spans="2:8" ht="12.95" customHeight="1" x14ac:dyDescent="0.25">
      <c r="B7" s="78" t="s">
        <v>68</v>
      </c>
      <c r="C7" s="87">
        <f>'Data Input and Results'!$F$12</f>
        <v>0</v>
      </c>
    </row>
    <row r="8" spans="2:8" ht="12.95" customHeight="1" x14ac:dyDescent="0.25">
      <c r="B8" s="78"/>
      <c r="C8" s="88" t="s">
        <v>20</v>
      </c>
    </row>
    <row r="9" spans="2:8" ht="12.95" customHeight="1" x14ac:dyDescent="0.25">
      <c r="B9" s="78" t="s">
        <v>69</v>
      </c>
      <c r="C9" s="158">
        <f>'Data Input and Results'!F46</f>
        <v>0</v>
      </c>
    </row>
    <row r="10" spans="2:8" ht="12.95" customHeight="1" x14ac:dyDescent="0.25">
      <c r="B10" s="78"/>
      <c r="C10" s="88" t="s">
        <v>20</v>
      </c>
    </row>
    <row r="11" spans="2:8" s="8" customFormat="1" ht="12.95" customHeight="1" x14ac:dyDescent="0.25">
      <c r="B11" s="78" t="s">
        <v>70</v>
      </c>
      <c r="C11" s="158">
        <f>'Data Input and Results'!F47</f>
        <v>0</v>
      </c>
      <c r="H11"/>
    </row>
    <row r="12" spans="2:8" ht="12.95" customHeight="1" x14ac:dyDescent="0.25">
      <c r="B12" s="78"/>
      <c r="C12" s="80" t="s">
        <v>18</v>
      </c>
    </row>
    <row r="13" spans="2:8" s="7" customFormat="1" ht="12.95" customHeight="1" x14ac:dyDescent="0.25">
      <c r="B13" s="78" t="s">
        <v>71</v>
      </c>
      <c r="C13" s="79">
        <f>'Data Input and Results'!F76</f>
        <v>491.52</v>
      </c>
      <c r="H13"/>
    </row>
    <row r="14" spans="2:8" ht="12.95" customHeight="1" x14ac:dyDescent="0.25">
      <c r="B14" s="78"/>
      <c r="C14" s="88" t="s">
        <v>20</v>
      </c>
    </row>
    <row r="15" spans="2:8" ht="12.95" customHeight="1" x14ac:dyDescent="0.25">
      <c r="B15" s="78" t="s">
        <v>72</v>
      </c>
      <c r="C15" s="87">
        <f>'Data Input and Results'!F77</f>
        <v>1400</v>
      </c>
    </row>
    <row r="16" spans="2:8" ht="12.95" customHeight="1" x14ac:dyDescent="0.25">
      <c r="B16" s="78"/>
      <c r="C16" s="80" t="s">
        <v>19</v>
      </c>
    </row>
    <row r="17" spans="2:8" ht="12.95" customHeight="1" x14ac:dyDescent="0.25">
      <c r="B17" s="84" t="s">
        <v>73</v>
      </c>
      <c r="C17" s="89">
        <f>C7*C9*C11/C13*C15</f>
        <v>0</v>
      </c>
    </row>
    <row r="18" spans="2:8" ht="12.95" customHeight="1" x14ac:dyDescent="0.25"/>
    <row r="19" spans="2:8" ht="12.95" customHeight="1" x14ac:dyDescent="0.25"/>
    <row r="20" spans="2:8" ht="12.95" customHeight="1" x14ac:dyDescent="0.25"/>
    <row r="21" spans="2:8" s="7" customFormat="1" ht="12.95" customHeight="1" x14ac:dyDescent="0.25">
      <c r="B21"/>
      <c r="C21"/>
      <c r="D21"/>
      <c r="H21"/>
    </row>
    <row r="22" spans="2:8" ht="12.95" customHeight="1" x14ac:dyDescent="0.25"/>
    <row r="23" spans="2:8" ht="12.95" customHeight="1" x14ac:dyDescent="0.25"/>
    <row r="24" spans="2:8" ht="12.95" customHeight="1" x14ac:dyDescent="0.25"/>
    <row r="25" spans="2:8" ht="12.95" customHeight="1" x14ac:dyDescent="0.25"/>
    <row r="26" spans="2:8" ht="12.95" customHeight="1" x14ac:dyDescent="0.25">
      <c r="B26" s="83"/>
      <c r="C26" s="91"/>
    </row>
    <row r="27" spans="2:8" ht="12.95" customHeight="1" x14ac:dyDescent="0.25"/>
    <row r="28" spans="2:8" ht="12.95" customHeight="1" x14ac:dyDescent="0.25"/>
    <row r="29" spans="2:8" ht="12.95" customHeight="1" x14ac:dyDescent="0.25"/>
    <row r="30" spans="2:8" ht="12.95" customHeight="1" x14ac:dyDescent="0.25">
      <c r="B30" s="11"/>
      <c r="C30" s="14"/>
    </row>
    <row r="31" spans="2:8" ht="12.95" customHeight="1" x14ac:dyDescent="0.25">
      <c r="B31" s="11"/>
      <c r="C31" s="14"/>
    </row>
    <row r="32" spans="2:8" ht="12.95" customHeight="1" x14ac:dyDescent="0.25">
      <c r="B32" s="11"/>
      <c r="C32" s="14"/>
    </row>
    <row r="33" spans="2:3" ht="12.95" customHeight="1" x14ac:dyDescent="0.25">
      <c r="B33" s="11"/>
      <c r="C33" s="14"/>
    </row>
    <row r="34" spans="2:3" ht="12.95" customHeight="1" x14ac:dyDescent="0.25">
      <c r="B34" s="11"/>
      <c r="C34" s="14"/>
    </row>
    <row r="35" spans="2:3" ht="12.95" customHeight="1" x14ac:dyDescent="0.25">
      <c r="B35" s="11"/>
      <c r="C35" s="16"/>
    </row>
    <row r="36" spans="2:3" ht="12.95" customHeight="1" x14ac:dyDescent="0.25">
      <c r="B36" s="11"/>
      <c r="C36" s="14"/>
    </row>
    <row r="37" spans="2:3" ht="12.95" customHeight="1" x14ac:dyDescent="0.25">
      <c r="B37" s="11"/>
      <c r="C37" s="14"/>
    </row>
    <row r="38" spans="2:3" ht="12.95" customHeight="1" x14ac:dyDescent="0.25">
      <c r="B38" s="15"/>
      <c r="C38" s="14"/>
    </row>
    <row r="39" spans="2:3" ht="12.95" customHeight="1" x14ac:dyDescent="0.25">
      <c r="B39" s="11"/>
      <c r="C39" s="14"/>
    </row>
    <row r="40" spans="2:3" ht="12.95" customHeight="1" x14ac:dyDescent="0.25">
      <c r="B40" s="11"/>
      <c r="C40" s="17"/>
    </row>
    <row r="41" spans="2:3" ht="12.95" customHeight="1" x14ac:dyDescent="0.25">
      <c r="B41" s="11"/>
      <c r="C41" s="16"/>
    </row>
    <row r="42" spans="2:3" ht="12.95" customHeight="1" x14ac:dyDescent="0.25">
      <c r="B42" s="11"/>
      <c r="C42" s="14"/>
    </row>
    <row r="43" spans="2:3" ht="12.95" customHeight="1" x14ac:dyDescent="0.25">
      <c r="B43" s="11"/>
      <c r="C43" s="14"/>
    </row>
    <row r="44" spans="2:3" ht="12.95" customHeight="1" x14ac:dyDescent="0.25">
      <c r="B44" s="11"/>
      <c r="C44" s="14"/>
    </row>
    <row r="45" spans="2:3" ht="12.95" customHeight="1" x14ac:dyDescent="0.25">
      <c r="B45" s="11"/>
      <c r="C45" s="14"/>
    </row>
    <row r="46" spans="2:3" ht="12.95" customHeight="1" x14ac:dyDescent="0.25">
      <c r="B46" s="11"/>
      <c r="C46" s="14"/>
    </row>
    <row r="47" spans="2:3" ht="12.95" customHeight="1" x14ac:dyDescent="0.25">
      <c r="B47" s="11"/>
      <c r="C47" s="14"/>
    </row>
    <row r="48" spans="2:3" ht="12.95" customHeight="1" x14ac:dyDescent="0.25">
      <c r="B48" s="11"/>
      <c r="C48" s="17"/>
    </row>
    <row r="49" spans="2:8" s="7" customFormat="1" ht="12.95" customHeight="1" x14ac:dyDescent="0.25">
      <c r="B49" s="11"/>
      <c r="C49" s="16"/>
      <c r="D49"/>
      <c r="H49"/>
    </row>
    <row r="50" spans="2:8" ht="12.95" customHeight="1" x14ac:dyDescent="0.25">
      <c r="B50" s="11"/>
      <c r="C50" s="14"/>
    </row>
    <row r="51" spans="2:8" ht="12.95" customHeight="1" x14ac:dyDescent="0.25">
      <c r="B51" s="11"/>
      <c r="C51" s="18"/>
    </row>
    <row r="52" spans="2:8" ht="12.95" customHeight="1" x14ac:dyDescent="0.25">
      <c r="B52" s="11"/>
      <c r="C52" s="14"/>
    </row>
    <row r="53" spans="2:8" s="7" customFormat="1" ht="12.95" customHeight="1" x14ac:dyDescent="0.25">
      <c r="B53" s="11"/>
      <c r="C53" s="14"/>
      <c r="H53"/>
    </row>
    <row r="54" spans="2:8" ht="12.95" customHeight="1" x14ac:dyDescent="0.25">
      <c r="B54" s="11"/>
      <c r="C54" s="14"/>
    </row>
    <row r="55" spans="2:8" ht="12.95" customHeight="1" x14ac:dyDescent="0.25">
      <c r="B55" s="11"/>
      <c r="C55" s="14"/>
    </row>
    <row r="56" spans="2:8" ht="12.95" customHeight="1" x14ac:dyDescent="0.25">
      <c r="B56" s="11"/>
      <c r="C56" s="14"/>
    </row>
    <row r="57" spans="2:8" ht="12.95" customHeight="1" x14ac:dyDescent="0.25">
      <c r="B57" s="11"/>
      <c r="C57" s="14"/>
    </row>
    <row r="58" spans="2:8" ht="12.95" customHeight="1" x14ac:dyDescent="0.25">
      <c r="B58" s="11"/>
      <c r="C58" s="14"/>
    </row>
    <row r="59" spans="2:8" s="7" customFormat="1" ht="12.95" customHeight="1" x14ac:dyDescent="0.25">
      <c r="B59" s="11"/>
      <c r="C59" s="14"/>
      <c r="H59"/>
    </row>
    <row r="60" spans="2:8" ht="12.95" customHeight="1" x14ac:dyDescent="0.25">
      <c r="B60" s="15"/>
      <c r="C60" s="19"/>
    </row>
    <row r="61" spans="2:8" ht="12.95" customHeight="1" x14ac:dyDescent="0.25">
      <c r="B61" s="11"/>
      <c r="C61" s="12"/>
    </row>
    <row r="62" spans="2:8" ht="12.95" customHeight="1" x14ac:dyDescent="0.25">
      <c r="B62" s="20"/>
      <c r="C62" s="20"/>
    </row>
    <row r="63" spans="2:8" ht="12.95" customHeight="1" x14ac:dyDescent="0.25">
      <c r="B63" s="20"/>
      <c r="C63" s="20"/>
    </row>
    <row r="64" spans="2:8" ht="12.95" customHeight="1" x14ac:dyDescent="0.25">
      <c r="B64" s="20"/>
      <c r="C64" s="20"/>
    </row>
    <row r="65" spans="2:8" s="7" customFormat="1" ht="12.95" customHeight="1" x14ac:dyDescent="0.25">
      <c r="B65"/>
      <c r="C65"/>
      <c r="H65"/>
    </row>
    <row r="66" spans="2:8" ht="12.95" customHeight="1" x14ac:dyDescent="0.25"/>
    <row r="67" spans="2:8" s="7" customFormat="1" ht="12.95" customHeight="1" x14ac:dyDescent="0.25">
      <c r="B67"/>
      <c r="C67"/>
      <c r="H67"/>
    </row>
    <row r="68" spans="2:8" ht="12.95" customHeight="1" x14ac:dyDescent="0.25"/>
    <row r="69" spans="2:8" ht="12.95" customHeight="1" x14ac:dyDescent="0.25"/>
    <row r="70" spans="2:8" ht="12.95" customHeight="1" x14ac:dyDescent="0.25"/>
    <row r="71" spans="2:8" ht="12.95" customHeight="1" x14ac:dyDescent="0.25"/>
    <row r="72" spans="2:8" ht="12.95" customHeight="1" x14ac:dyDescent="0.25"/>
    <row r="73" spans="2:8" ht="12.95" customHeight="1" x14ac:dyDescent="0.25"/>
    <row r="74" spans="2:8" ht="12.95" customHeight="1" x14ac:dyDescent="0.25"/>
    <row r="75" spans="2:8" s="7" customFormat="1" ht="12.95" customHeight="1" x14ac:dyDescent="0.25">
      <c r="B75"/>
      <c r="C75"/>
      <c r="H75"/>
    </row>
    <row r="76" spans="2:8" ht="12.95" customHeight="1" x14ac:dyDescent="0.25"/>
    <row r="77" spans="2:8" s="7" customFormat="1" ht="12.95" customHeight="1" x14ac:dyDescent="0.25">
      <c r="B77"/>
      <c r="C77"/>
      <c r="H77"/>
    </row>
    <row r="78" spans="2:8" ht="12.95" customHeight="1" x14ac:dyDescent="0.25"/>
    <row r="79" spans="2:8" ht="12.95" customHeight="1" x14ac:dyDescent="0.25"/>
    <row r="80" spans="2:8" ht="12.95" customHeight="1" x14ac:dyDescent="0.25"/>
    <row r="81" spans="2:8" s="7" customFormat="1" ht="12.95" customHeight="1" x14ac:dyDescent="0.25">
      <c r="B81"/>
      <c r="C81"/>
      <c r="H81"/>
    </row>
    <row r="82" spans="2:8" ht="12.95" customHeight="1" x14ac:dyDescent="0.25"/>
    <row r="83" spans="2:8" ht="12.95" customHeight="1" x14ac:dyDescent="0.25"/>
    <row r="84" spans="2:8" ht="12.95" customHeight="1" x14ac:dyDescent="0.25"/>
    <row r="85" spans="2:8" ht="12.95" customHeight="1" x14ac:dyDescent="0.25"/>
    <row r="86" spans="2:8" ht="12.95" customHeight="1" x14ac:dyDescent="0.25"/>
    <row r="87" spans="2:8" ht="12.95" customHeight="1" x14ac:dyDescent="0.25"/>
    <row r="88" spans="2:8" ht="12.95" customHeight="1" x14ac:dyDescent="0.25"/>
    <row r="89" spans="2:8" ht="12.95" customHeight="1" x14ac:dyDescent="0.25"/>
    <row r="90" spans="2:8" ht="12.95" customHeight="1" x14ac:dyDescent="0.25"/>
    <row r="91" spans="2:8" ht="12.95" customHeight="1" x14ac:dyDescent="0.25"/>
    <row r="92" spans="2:8" ht="12.95" customHeight="1" x14ac:dyDescent="0.25"/>
    <row r="93" spans="2:8" ht="12.95" customHeight="1" x14ac:dyDescent="0.25"/>
    <row r="94" spans="2:8" ht="12.95" customHeight="1" x14ac:dyDescent="0.25"/>
    <row r="95" spans="2:8" ht="12.95" customHeight="1" x14ac:dyDescent="0.25"/>
    <row r="96" spans="2:8" ht="12.95" customHeight="1" x14ac:dyDescent="0.25"/>
    <row r="97" ht="12.95" customHeight="1" x14ac:dyDescent="0.25"/>
    <row r="98" ht="12.95" customHeight="1" x14ac:dyDescent="0.25"/>
    <row r="99" ht="12.9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sheetData>
  <mergeCells count="1">
    <mergeCell ref="B5:D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A14DE-51B6-814B-B9D6-D1B14D9ABD40}">
  <sheetPr>
    <tabColor rgb="FFE2A396"/>
  </sheetPr>
  <dimension ref="A2:E163"/>
  <sheetViews>
    <sheetView showGridLines="0" zoomScale="80" zoomScaleNormal="80" workbookViewId="0"/>
  </sheetViews>
  <sheetFormatPr defaultColWidth="0" defaultRowHeight="15" x14ac:dyDescent="0.25"/>
  <cols>
    <col min="1" max="1" width="4.28515625" customWidth="1"/>
    <col min="2" max="2" width="47.28515625" customWidth="1"/>
    <col min="3" max="3" width="31.140625" customWidth="1"/>
    <col min="4" max="4" width="31.28515625" bestFit="1" customWidth="1"/>
    <col min="5" max="5" width="11.42578125" customWidth="1"/>
    <col min="6" max="16384" width="11.42578125" hidden="1"/>
  </cols>
  <sheetData>
    <row r="2" spans="2:4" ht="15" customHeight="1" x14ac:dyDescent="0.25">
      <c r="B2" s="4" t="s">
        <v>47</v>
      </c>
      <c r="C2" s="2"/>
      <c r="D2" s="3"/>
    </row>
    <row r="3" spans="2:4" ht="15" customHeight="1" x14ac:dyDescent="0.25">
      <c r="B3" s="6" t="s">
        <v>45</v>
      </c>
      <c r="C3" s="5"/>
      <c r="D3" s="68" t="s">
        <v>8</v>
      </c>
    </row>
    <row r="4" spans="2:4" ht="15" customHeight="1" x14ac:dyDescent="0.25">
      <c r="B4" s="6" t="s">
        <v>46</v>
      </c>
      <c r="C4" s="5"/>
      <c r="D4" s="68" t="s">
        <v>9</v>
      </c>
    </row>
    <row r="5" spans="2:4" ht="39.950000000000003" customHeight="1" x14ac:dyDescent="0.25">
      <c r="B5" s="190" t="s">
        <v>194</v>
      </c>
      <c r="C5" s="190"/>
      <c r="D5" s="190"/>
    </row>
    <row r="6" spans="2:4" ht="12.95" customHeight="1" x14ac:dyDescent="0.25">
      <c r="B6" s="72" t="s">
        <v>10</v>
      </c>
      <c r="C6" s="72" t="s">
        <v>12</v>
      </c>
      <c r="D6" s="132"/>
    </row>
    <row r="7" spans="2:4" ht="12.95" customHeight="1" x14ac:dyDescent="0.25">
      <c r="B7" s="166" t="s">
        <v>25</v>
      </c>
      <c r="C7" s="13"/>
      <c r="D7" s="132"/>
    </row>
    <row r="8" spans="2:4" ht="12.95" customHeight="1" x14ac:dyDescent="0.25">
      <c r="B8" s="159" t="str">
        <f>'Data Input and Results'!D49</f>
        <v xml:space="preserve">     Category 1: Cereal</v>
      </c>
      <c r="C8" s="172">
        <f>'Data Input and Results'!F49</f>
        <v>0</v>
      </c>
      <c r="D8" s="132"/>
    </row>
    <row r="9" spans="2:4" ht="12.95" customHeight="1" x14ac:dyDescent="0.25">
      <c r="B9" s="159" t="str">
        <f>'Data Input and Results'!D50</f>
        <v xml:space="preserve">     Category 2: Breakfast</v>
      </c>
      <c r="C9" s="172">
        <f>'Data Input and Results'!F50</f>
        <v>0</v>
      </c>
      <c r="D9" s="132"/>
    </row>
    <row r="10" spans="2:4" s="8" customFormat="1" ht="12.95" customHeight="1" x14ac:dyDescent="0.25">
      <c r="B10" s="159" t="str">
        <f>'Data Input and Results'!D51</f>
        <v xml:space="preserve">     Category 3: Snacks</v>
      </c>
      <c r="C10" s="172">
        <f>'Data Input and Results'!F51</f>
        <v>0</v>
      </c>
      <c r="D10" s="160"/>
    </row>
    <row r="11" spans="2:4" ht="12.95" customHeight="1" x14ac:dyDescent="0.25">
      <c r="B11" s="159" t="str">
        <f>'Data Input and Results'!D52</f>
        <v xml:space="preserve">     Category 4: [ ]</v>
      </c>
      <c r="C11" s="172">
        <f>'Data Input and Results'!F52</f>
        <v>0</v>
      </c>
      <c r="D11" s="132"/>
    </row>
    <row r="12" spans="2:4" s="7" customFormat="1" ht="12.95" customHeight="1" x14ac:dyDescent="0.25">
      <c r="B12" s="159" t="str">
        <f>'Data Input and Results'!D53</f>
        <v xml:space="preserve">     Category 5: [ ]</v>
      </c>
      <c r="C12" s="172">
        <f>'Data Input and Results'!F53</f>
        <v>0</v>
      </c>
      <c r="D12" s="161"/>
    </row>
    <row r="13" spans="2:4" ht="12.95" customHeight="1" x14ac:dyDescent="0.25">
      <c r="B13" s="159" t="str">
        <f>'Data Input and Results'!D54</f>
        <v xml:space="preserve">     Category 6: [ ]</v>
      </c>
      <c r="C13" s="172">
        <f>'Data Input and Results'!F54</f>
        <v>0</v>
      </c>
      <c r="D13" s="132"/>
    </row>
    <row r="14" spans="2:4" ht="12.95" customHeight="1" x14ac:dyDescent="0.25">
      <c r="B14" s="159" t="str">
        <f>'Data Input and Results'!D55</f>
        <v xml:space="preserve">     Category 7: [ ]</v>
      </c>
      <c r="C14" s="172">
        <f>'Data Input and Results'!F55</f>
        <v>0</v>
      </c>
      <c r="D14" s="132"/>
    </row>
    <row r="15" spans="2:4" ht="12.95" customHeight="1" x14ac:dyDescent="0.25">
      <c r="B15" s="159" t="str">
        <f>'Data Input and Results'!D56</f>
        <v xml:space="preserve">     Category 8: [ ]</v>
      </c>
      <c r="C15" s="172">
        <f>'Data Input and Results'!F56</f>
        <v>0</v>
      </c>
      <c r="D15" s="132"/>
    </row>
    <row r="16" spans="2:4" ht="12.95" customHeight="1" x14ac:dyDescent="0.25">
      <c r="B16" s="159" t="str">
        <f>'Data Input and Results'!D57</f>
        <v xml:space="preserve">     Category 9: [ ]</v>
      </c>
      <c r="C16" s="172">
        <f>'Data Input and Results'!F57</f>
        <v>0</v>
      </c>
      <c r="D16" s="132"/>
    </row>
    <row r="17" spans="2:4" ht="12.95" customHeight="1" x14ac:dyDescent="0.25">
      <c r="B17" s="159" t="str">
        <f>'Data Input and Results'!D58</f>
        <v xml:space="preserve">     Category 10: [ ]</v>
      </c>
      <c r="C17" s="172">
        <f>'Data Input and Results'!F58</f>
        <v>0</v>
      </c>
      <c r="D17" s="132"/>
    </row>
    <row r="18" spans="2:4" ht="12.95" customHeight="1" x14ac:dyDescent="0.25">
      <c r="B18" s="159"/>
      <c r="C18" s="165"/>
      <c r="D18" s="132"/>
    </row>
    <row r="19" spans="2:4" ht="12.95" customHeight="1" x14ac:dyDescent="0.25">
      <c r="B19" s="159"/>
      <c r="C19" s="164" t="s">
        <v>20</v>
      </c>
      <c r="D19" s="132"/>
    </row>
    <row r="20" spans="2:4" ht="12.95" customHeight="1" x14ac:dyDescent="0.25">
      <c r="B20" s="166" t="s">
        <v>162</v>
      </c>
      <c r="C20" s="162"/>
      <c r="D20" s="132"/>
    </row>
    <row r="21" spans="2:4" ht="12.95" customHeight="1" x14ac:dyDescent="0.25">
      <c r="B21" s="159" t="str">
        <f>'Data Input and Results'!D14</f>
        <v xml:space="preserve">     Category 1: Cereal</v>
      </c>
      <c r="C21" s="173">
        <f>'Data Input and Results'!F14</f>
        <v>0</v>
      </c>
      <c r="D21" s="132"/>
    </row>
    <row r="22" spans="2:4" ht="12.95" customHeight="1" x14ac:dyDescent="0.25">
      <c r="B22" s="159" t="str">
        <f>'Data Input and Results'!D15</f>
        <v xml:space="preserve">     Category 2: Breakfast</v>
      </c>
      <c r="C22" s="173">
        <f>'Data Input and Results'!F15</f>
        <v>0</v>
      </c>
      <c r="D22" s="132"/>
    </row>
    <row r="23" spans="2:4" ht="12.95" customHeight="1" x14ac:dyDescent="0.25">
      <c r="B23" s="159" t="str">
        <f>'Data Input and Results'!D16</f>
        <v xml:space="preserve">     Category 3: Snacks</v>
      </c>
      <c r="C23" s="173">
        <f>'Data Input and Results'!F16</f>
        <v>0</v>
      </c>
      <c r="D23" s="132"/>
    </row>
    <row r="24" spans="2:4" ht="12.95" customHeight="1" x14ac:dyDescent="0.25">
      <c r="B24" s="159" t="str">
        <f>'Data Input and Results'!D17</f>
        <v xml:space="preserve">     Category 4: [ ]</v>
      </c>
      <c r="C24" s="173">
        <f>'Data Input and Results'!F17</f>
        <v>0</v>
      </c>
      <c r="D24" s="132"/>
    </row>
    <row r="25" spans="2:4" ht="12.95" customHeight="1" x14ac:dyDescent="0.25">
      <c r="B25" s="159" t="str">
        <f>'Data Input and Results'!D18</f>
        <v xml:space="preserve">     Category 5: [ ]</v>
      </c>
      <c r="C25" s="173">
        <f>'Data Input and Results'!F18</f>
        <v>0</v>
      </c>
      <c r="D25" s="132"/>
    </row>
    <row r="26" spans="2:4" ht="12.95" customHeight="1" x14ac:dyDescent="0.25">
      <c r="B26" s="159" t="str">
        <f>'Data Input and Results'!D19</f>
        <v xml:space="preserve">     Category 6: [ ]</v>
      </c>
      <c r="C26" s="173">
        <f>'Data Input and Results'!F19</f>
        <v>0</v>
      </c>
      <c r="D26" s="132"/>
    </row>
    <row r="27" spans="2:4" ht="12.95" customHeight="1" x14ac:dyDescent="0.25">
      <c r="B27" s="159" t="str">
        <f>'Data Input and Results'!D20</f>
        <v xml:space="preserve">     Category 7: [ ]</v>
      </c>
      <c r="C27" s="173">
        <f>'Data Input and Results'!F20</f>
        <v>0</v>
      </c>
      <c r="D27" s="132"/>
    </row>
    <row r="28" spans="2:4" ht="12.95" customHeight="1" x14ac:dyDescent="0.25">
      <c r="B28" s="159" t="str">
        <f>'Data Input and Results'!D21</f>
        <v xml:space="preserve">     Category 8: [ ]</v>
      </c>
      <c r="C28" s="173">
        <f>'Data Input and Results'!F21</f>
        <v>0</v>
      </c>
      <c r="D28" s="132"/>
    </row>
    <row r="29" spans="2:4" ht="12.95" customHeight="1" x14ac:dyDescent="0.25">
      <c r="B29" s="159" t="str">
        <f>'Data Input and Results'!D22</f>
        <v xml:space="preserve">     Category 9: [ ]</v>
      </c>
      <c r="C29" s="173">
        <f>'Data Input and Results'!F22</f>
        <v>0</v>
      </c>
      <c r="D29" s="132"/>
    </row>
    <row r="30" spans="2:4" ht="12.95" customHeight="1" x14ac:dyDescent="0.25">
      <c r="B30" s="159" t="str">
        <f>'Data Input and Results'!D23</f>
        <v xml:space="preserve">     Category 10: [ ]</v>
      </c>
      <c r="C30" s="173">
        <f>'Data Input and Results'!F23</f>
        <v>0</v>
      </c>
      <c r="D30" s="132"/>
    </row>
    <row r="31" spans="2:4" ht="12.95" customHeight="1" x14ac:dyDescent="0.25">
      <c r="B31" s="159"/>
      <c r="C31" s="164" t="s">
        <v>19</v>
      </c>
      <c r="D31" s="132"/>
    </row>
    <row r="32" spans="2:4" ht="12.95" customHeight="1" x14ac:dyDescent="0.25">
      <c r="B32" s="159" t="s">
        <v>163</v>
      </c>
      <c r="C32" s="87">
        <f>SUMPRODUCT(C8:C17,C21:C30)*'Data Input and Results'!$F$12</f>
        <v>0</v>
      </c>
      <c r="D32" s="132"/>
    </row>
    <row r="33" spans="1:4" ht="12.95" customHeight="1" x14ac:dyDescent="0.25">
      <c r="B33" s="78"/>
      <c r="C33" s="80" t="s">
        <v>18</v>
      </c>
      <c r="D33" s="132"/>
    </row>
    <row r="34" spans="1:4" ht="12.95" customHeight="1" x14ac:dyDescent="0.25">
      <c r="B34" s="167" t="str">
        <f>'Data Input and Results'!D76</f>
        <v>Annual food cost per person</v>
      </c>
      <c r="C34" s="87">
        <f>'Data Input and Results'!F76</f>
        <v>491.52</v>
      </c>
      <c r="D34" s="132"/>
    </row>
    <row r="35" spans="1:4" ht="12.95" customHeight="1" x14ac:dyDescent="0.25">
      <c r="B35" s="168"/>
      <c r="C35" s="88" t="s">
        <v>20</v>
      </c>
      <c r="D35" s="132"/>
    </row>
    <row r="36" spans="1:4" ht="12.95" customHeight="1" x14ac:dyDescent="0.25">
      <c r="B36" s="167" t="str">
        <f>'Data Input and Results'!D78</f>
        <v>Per person cost to end world hunger</v>
      </c>
      <c r="C36" s="87">
        <f>'Data Input and Results'!F78</f>
        <v>13.414634146341463</v>
      </c>
      <c r="D36" s="132"/>
    </row>
    <row r="37" spans="1:4" ht="12.95" customHeight="1" x14ac:dyDescent="0.25">
      <c r="B37" s="78"/>
      <c r="C37" s="80" t="s">
        <v>19</v>
      </c>
      <c r="D37" s="132"/>
    </row>
    <row r="38" spans="1:4" ht="12.95" customHeight="1" x14ac:dyDescent="0.25">
      <c r="B38" s="24" t="s">
        <v>164</v>
      </c>
      <c r="C38" s="25">
        <f>C32/C34*C36</f>
        <v>0</v>
      </c>
      <c r="D38" s="132"/>
    </row>
    <row r="39" spans="1:4" ht="12.95" customHeight="1" x14ac:dyDescent="0.25">
      <c r="B39" s="132"/>
      <c r="C39" s="132"/>
      <c r="D39" s="132"/>
    </row>
    <row r="40" spans="1:4" ht="12.95" customHeight="1" x14ac:dyDescent="0.25">
      <c r="A40" s="132"/>
      <c r="B40" s="132"/>
      <c r="C40" s="132"/>
      <c r="D40" s="132"/>
    </row>
    <row r="41" spans="1:4" ht="12.95" customHeight="1" x14ac:dyDescent="0.25">
      <c r="A41" s="132"/>
      <c r="B41" s="132"/>
      <c r="C41" s="132"/>
      <c r="D41" s="132"/>
    </row>
    <row r="42" spans="1:4" ht="12.95" customHeight="1" x14ac:dyDescent="0.25">
      <c r="A42" s="132"/>
      <c r="B42" s="132"/>
      <c r="C42" s="132"/>
      <c r="D42" s="132"/>
    </row>
    <row r="43" spans="1:4" ht="12.95" customHeight="1" x14ac:dyDescent="0.25">
      <c r="A43" s="132"/>
      <c r="B43" s="132"/>
      <c r="C43" s="132"/>
      <c r="D43" s="132"/>
    </row>
    <row r="44" spans="1:4" ht="12.95" customHeight="1" x14ac:dyDescent="0.25">
      <c r="A44" s="132"/>
      <c r="B44" s="132"/>
      <c r="C44" s="132"/>
      <c r="D44" s="132"/>
    </row>
    <row r="45" spans="1:4" ht="12.95" customHeight="1" x14ac:dyDescent="0.25">
      <c r="A45" s="132"/>
      <c r="B45" s="132"/>
      <c r="C45" s="132"/>
      <c r="D45" s="132"/>
    </row>
    <row r="46" spans="1:4" ht="12.95" customHeight="1" x14ac:dyDescent="0.25">
      <c r="A46" s="132"/>
      <c r="B46" s="132"/>
      <c r="C46" s="132"/>
      <c r="D46" s="132"/>
    </row>
    <row r="47" spans="1:4" ht="12.95" customHeight="1" x14ac:dyDescent="0.25">
      <c r="A47" s="132"/>
      <c r="B47" s="132"/>
      <c r="C47" s="132"/>
      <c r="D47" s="132"/>
    </row>
    <row r="48" spans="1:4" ht="12.95" customHeight="1" x14ac:dyDescent="0.25">
      <c r="A48" s="132"/>
      <c r="B48" s="132"/>
      <c r="C48" s="132"/>
      <c r="D48" s="132"/>
    </row>
    <row r="49" spans="1:4" ht="12.95" customHeight="1" x14ac:dyDescent="0.25">
      <c r="A49" s="132"/>
      <c r="B49" s="132"/>
      <c r="C49" s="132"/>
      <c r="D49" s="132"/>
    </row>
    <row r="50" spans="1:4" ht="12.95" customHeight="1" x14ac:dyDescent="0.25">
      <c r="A50" s="132"/>
      <c r="B50" s="132"/>
      <c r="C50" s="132"/>
      <c r="D50" s="132"/>
    </row>
    <row r="51" spans="1:4" ht="12.95" customHeight="1" x14ac:dyDescent="0.25">
      <c r="A51" s="132"/>
      <c r="B51" s="132"/>
      <c r="C51" s="132"/>
      <c r="D51" s="132"/>
    </row>
    <row r="52" spans="1:4" ht="12.95" customHeight="1" x14ac:dyDescent="0.25">
      <c r="A52" s="132"/>
      <c r="B52" s="132"/>
      <c r="C52" s="132"/>
      <c r="D52" s="132"/>
    </row>
    <row r="53" spans="1:4" ht="12.95" customHeight="1" x14ac:dyDescent="0.25">
      <c r="A53" s="132"/>
      <c r="B53" s="132"/>
      <c r="C53" s="132"/>
      <c r="D53" s="132"/>
    </row>
    <row r="54" spans="1:4" ht="12.95" customHeight="1" x14ac:dyDescent="0.25">
      <c r="A54" s="132"/>
      <c r="B54" s="132"/>
      <c r="C54" s="132"/>
      <c r="D54" s="132"/>
    </row>
    <row r="55" spans="1:4" ht="12.95" customHeight="1" x14ac:dyDescent="0.25">
      <c r="A55" s="132"/>
      <c r="B55" s="132"/>
      <c r="C55" s="132"/>
      <c r="D55" s="132"/>
    </row>
    <row r="56" spans="1:4" ht="12.95" customHeight="1" x14ac:dyDescent="0.25">
      <c r="A56" s="132"/>
      <c r="B56" s="132"/>
      <c r="C56" s="132"/>
      <c r="D56" s="132"/>
    </row>
    <row r="57" spans="1:4" ht="12.95" customHeight="1" x14ac:dyDescent="0.25">
      <c r="B57" s="163"/>
      <c r="C57" s="132"/>
      <c r="D57" s="132"/>
    </row>
    <row r="58" spans="1:4" ht="12.95" customHeight="1" x14ac:dyDescent="0.25">
      <c r="B58" s="163"/>
      <c r="C58" s="132"/>
      <c r="D58" s="132"/>
    </row>
    <row r="59" spans="1:4" ht="12.95" customHeight="1" x14ac:dyDescent="0.25">
      <c r="B59" s="163"/>
      <c r="C59" s="132"/>
      <c r="D59" s="132"/>
    </row>
    <row r="60" spans="1:4" ht="12.95" customHeight="1" x14ac:dyDescent="0.25">
      <c r="B60" s="163"/>
      <c r="C60" s="132"/>
      <c r="D60" s="132"/>
    </row>
    <row r="61" spans="1:4" ht="12.95" customHeight="1" x14ac:dyDescent="0.25">
      <c r="B61" s="163"/>
      <c r="C61" s="132"/>
      <c r="D61" s="132"/>
    </row>
    <row r="62" spans="1:4" ht="12.95" customHeight="1" x14ac:dyDescent="0.25">
      <c r="B62" s="163"/>
      <c r="C62" s="132"/>
      <c r="D62" s="132"/>
    </row>
    <row r="63" spans="1:4" ht="12.95" customHeight="1" x14ac:dyDescent="0.25">
      <c r="B63" s="163"/>
      <c r="C63" s="132"/>
      <c r="D63" s="132"/>
    </row>
    <row r="64" spans="1:4" ht="12.95" customHeight="1" x14ac:dyDescent="0.25">
      <c r="B64" s="163"/>
      <c r="C64" s="132"/>
      <c r="D64" s="132"/>
    </row>
    <row r="65" spans="2:4" s="7" customFormat="1" ht="12.95" customHeight="1" x14ac:dyDescent="0.25">
      <c r="B65" s="163"/>
      <c r="C65" s="132"/>
      <c r="D65" s="132"/>
    </row>
    <row r="66" spans="2:4" ht="12.95" customHeight="1" x14ac:dyDescent="0.25">
      <c r="B66" s="163"/>
      <c r="C66" s="132"/>
      <c r="D66" s="132"/>
    </row>
    <row r="67" spans="2:4" ht="12.95" customHeight="1" x14ac:dyDescent="0.25">
      <c r="B67" s="11"/>
    </row>
    <row r="68" spans="2:4" ht="12.95" customHeight="1" x14ac:dyDescent="0.25">
      <c r="B68" s="11"/>
    </row>
    <row r="69" spans="2:4" s="7" customFormat="1" ht="12.95" customHeight="1" x14ac:dyDescent="0.25">
      <c r="B69" s="11"/>
      <c r="C69"/>
      <c r="D69"/>
    </row>
    <row r="70" spans="2:4" ht="12.95" customHeight="1" x14ac:dyDescent="0.25">
      <c r="B70" s="11"/>
    </row>
    <row r="71" spans="2:4" ht="12.95" customHeight="1" x14ac:dyDescent="0.25">
      <c r="B71" s="11"/>
    </row>
    <row r="72" spans="2:4" ht="12.95" customHeight="1" x14ac:dyDescent="0.25">
      <c r="B72" s="11"/>
    </row>
    <row r="73" spans="2:4" ht="12.95" customHeight="1" x14ac:dyDescent="0.25">
      <c r="B73" s="11"/>
    </row>
    <row r="74" spans="2:4" ht="12.95" customHeight="1" x14ac:dyDescent="0.25">
      <c r="B74" s="11"/>
    </row>
    <row r="75" spans="2:4" s="7" customFormat="1" ht="12.95" customHeight="1" x14ac:dyDescent="0.25">
      <c r="B75" s="11"/>
    </row>
    <row r="76" spans="2:4" ht="12.95" customHeight="1" x14ac:dyDescent="0.25">
      <c r="B76" s="15"/>
    </row>
    <row r="77" spans="2:4" ht="12.95" customHeight="1" x14ac:dyDescent="0.25">
      <c r="B77" s="11"/>
    </row>
    <row r="78" spans="2:4" ht="12.95" customHeight="1" x14ac:dyDescent="0.25">
      <c r="B78" s="20"/>
    </row>
    <row r="79" spans="2:4" ht="12.95" customHeight="1" x14ac:dyDescent="0.25">
      <c r="B79" s="20"/>
    </row>
    <row r="80" spans="2:4" ht="12.95" customHeight="1" x14ac:dyDescent="0.25">
      <c r="B80" s="20"/>
    </row>
    <row r="81" spans="2:2" s="7" customFormat="1" ht="12.95" customHeight="1" x14ac:dyDescent="0.25">
      <c r="B81"/>
    </row>
    <row r="82" spans="2:2" ht="12.95" customHeight="1" x14ac:dyDescent="0.25"/>
    <row r="83" spans="2:2" s="7" customFormat="1" ht="12.95" customHeight="1" x14ac:dyDescent="0.25">
      <c r="B83"/>
    </row>
    <row r="84" spans="2:2" ht="12.95" customHeight="1" x14ac:dyDescent="0.25"/>
    <row r="85" spans="2:2" ht="12.95" customHeight="1" x14ac:dyDescent="0.25"/>
    <row r="86" spans="2:2" ht="12.95" customHeight="1" x14ac:dyDescent="0.25"/>
    <row r="87" spans="2:2" ht="12.95" customHeight="1" x14ac:dyDescent="0.25"/>
    <row r="88" spans="2:2" ht="12.95" customHeight="1" x14ac:dyDescent="0.25"/>
    <row r="89" spans="2:2" ht="12.95" customHeight="1" x14ac:dyDescent="0.25"/>
    <row r="90" spans="2:2" ht="12.95" customHeight="1" x14ac:dyDescent="0.25"/>
    <row r="91" spans="2:2" s="7" customFormat="1" ht="12.95" customHeight="1" x14ac:dyDescent="0.25">
      <c r="B91"/>
    </row>
    <row r="92" spans="2:2" ht="12.95" customHeight="1" x14ac:dyDescent="0.25"/>
    <row r="93" spans="2:2" s="7" customFormat="1" ht="12.95" customHeight="1" x14ac:dyDescent="0.25">
      <c r="B93"/>
    </row>
    <row r="94" spans="2:2" ht="12.95" customHeight="1" x14ac:dyDescent="0.25"/>
    <row r="95" spans="2:2" ht="12.95" customHeight="1" x14ac:dyDescent="0.25"/>
    <row r="96" spans="2:2" ht="12.95" customHeight="1" x14ac:dyDescent="0.25"/>
    <row r="97" spans="2:2" s="7" customFormat="1" ht="12.95" customHeight="1" x14ac:dyDescent="0.25">
      <c r="B97"/>
    </row>
    <row r="98" spans="2:2" ht="12.95" customHeight="1" x14ac:dyDescent="0.25"/>
    <row r="99" spans="2:2" ht="12.95" customHeight="1" x14ac:dyDescent="0.25"/>
    <row r="100" spans="2:2" ht="12.95" customHeight="1" x14ac:dyDescent="0.25"/>
    <row r="101" spans="2:2" ht="12.95" customHeight="1" x14ac:dyDescent="0.25"/>
    <row r="102" spans="2:2" ht="12.95" customHeight="1" x14ac:dyDescent="0.25"/>
    <row r="103" spans="2:2" ht="12.95" customHeight="1" x14ac:dyDescent="0.25"/>
    <row r="104" spans="2:2" ht="12.95" customHeight="1" x14ac:dyDescent="0.25"/>
    <row r="105" spans="2:2" ht="12.95" customHeight="1" x14ac:dyDescent="0.25"/>
    <row r="106" spans="2:2" ht="12.95" customHeight="1" x14ac:dyDescent="0.25"/>
    <row r="107" spans="2:2" ht="12.95" customHeight="1" x14ac:dyDescent="0.25"/>
    <row r="108" spans="2:2" ht="12.95" customHeight="1" x14ac:dyDescent="0.25"/>
    <row r="109" spans="2:2" ht="12.95" customHeight="1" x14ac:dyDescent="0.25"/>
    <row r="110" spans="2:2" ht="12.95" customHeight="1" x14ac:dyDescent="0.25"/>
    <row r="111" spans="2:2" ht="12.95" customHeight="1" x14ac:dyDescent="0.25"/>
    <row r="112" spans="2: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sheetData>
  <mergeCells count="1">
    <mergeCell ref="B5:D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55018-013A-C641-AC11-DFE842F02326}">
  <sheetPr>
    <tabColor rgb="FFE2A396"/>
  </sheetPr>
  <dimension ref="A2:G213"/>
  <sheetViews>
    <sheetView showGridLines="0" zoomScale="80" zoomScaleNormal="80" workbookViewId="0"/>
  </sheetViews>
  <sheetFormatPr defaultColWidth="0"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30.7109375" hidden="1" customWidth="1"/>
    <col min="7" max="7" width="21" hidden="1" customWidth="1"/>
    <col min="8" max="16384" width="11.42578125" hidden="1"/>
  </cols>
  <sheetData>
    <row r="2" spans="2:4" ht="15" customHeight="1" x14ac:dyDescent="0.25">
      <c r="B2" s="4" t="s">
        <v>47</v>
      </c>
      <c r="C2" s="2"/>
      <c r="D2" s="3"/>
    </row>
    <row r="3" spans="2:4" ht="15" customHeight="1" x14ac:dyDescent="0.25">
      <c r="B3" s="6" t="s">
        <v>45</v>
      </c>
      <c r="C3" s="5"/>
      <c r="D3" s="68" t="s">
        <v>8</v>
      </c>
    </row>
    <row r="4" spans="2:4" ht="15" customHeight="1" x14ac:dyDescent="0.25">
      <c r="B4" s="6" t="s">
        <v>46</v>
      </c>
      <c r="C4" s="5"/>
      <c r="D4" s="68" t="s">
        <v>9</v>
      </c>
    </row>
    <row r="5" spans="2:4" ht="39.950000000000003" customHeight="1" x14ac:dyDescent="0.25">
      <c r="B5" s="190" t="s">
        <v>194</v>
      </c>
      <c r="C5" s="190"/>
      <c r="D5" s="190"/>
    </row>
    <row r="6" spans="2:4" ht="12.95" customHeight="1" x14ac:dyDescent="0.25">
      <c r="B6" s="72" t="s">
        <v>10</v>
      </c>
      <c r="C6" s="72" t="s">
        <v>12</v>
      </c>
    </row>
    <row r="7" spans="2:4" ht="12.95" customHeight="1" x14ac:dyDescent="0.25">
      <c r="B7" s="78" t="s">
        <v>77</v>
      </c>
      <c r="C7" s="94">
        <f>'Data Input and Results'!F63</f>
        <v>0</v>
      </c>
    </row>
    <row r="8" spans="2:4" ht="12.95" customHeight="1" x14ac:dyDescent="0.25">
      <c r="B8" s="78"/>
      <c r="C8" s="98" t="s">
        <v>18</v>
      </c>
    </row>
    <row r="9" spans="2:4" ht="12.95" customHeight="1" x14ac:dyDescent="0.25">
      <c r="B9" s="78" t="s">
        <v>78</v>
      </c>
      <c r="C9" s="94">
        <f>'Data Input and Results'!F80</f>
        <v>9125</v>
      </c>
    </row>
    <row r="10" spans="2:4" s="8" customFormat="1" ht="12.95" customHeight="1" x14ac:dyDescent="0.25">
      <c r="B10" s="78"/>
      <c r="C10" s="80" t="s">
        <v>19</v>
      </c>
    </row>
    <row r="11" spans="2:4" ht="12.95" customHeight="1" x14ac:dyDescent="0.25">
      <c r="B11" s="78" t="s">
        <v>79</v>
      </c>
      <c r="C11" s="94">
        <f>C7/C9</f>
        <v>0</v>
      </c>
    </row>
    <row r="12" spans="2:4" s="7" customFormat="1" ht="12.95" customHeight="1" x14ac:dyDescent="0.25">
      <c r="B12" s="78"/>
      <c r="C12" s="95" t="s">
        <v>20</v>
      </c>
    </row>
    <row r="13" spans="2:4" ht="12.95" customHeight="1" x14ac:dyDescent="0.25">
      <c r="B13" s="78" t="s">
        <v>80</v>
      </c>
      <c r="C13" s="158">
        <f>'Data Input and Results'!F81</f>
        <v>0.155</v>
      </c>
    </row>
    <row r="14" spans="2:4" ht="12.95" customHeight="1" x14ac:dyDescent="0.25">
      <c r="B14" s="78"/>
      <c r="C14" s="99" t="s">
        <v>20</v>
      </c>
    </row>
    <row r="15" spans="2:4" ht="12.95" customHeight="1" x14ac:dyDescent="0.25">
      <c r="B15" s="78" t="s">
        <v>57</v>
      </c>
      <c r="C15" s="158">
        <f>'Data Input and Results'!F82</f>
        <v>5.2299999999999999E-2</v>
      </c>
    </row>
    <row r="16" spans="2:4" ht="12.95" customHeight="1" x14ac:dyDescent="0.25">
      <c r="B16" s="78"/>
      <c r="C16" s="80" t="s">
        <v>20</v>
      </c>
    </row>
    <row r="17" spans="2:7" ht="12.95" customHeight="1" x14ac:dyDescent="0.25">
      <c r="B17" s="78" t="s">
        <v>81</v>
      </c>
      <c r="C17" s="87">
        <f>'Data Input and Results'!F83+'Data Input and Results'!F84</f>
        <v>11190.476190476191</v>
      </c>
      <c r="F17" s="169"/>
      <c r="G17" s="169"/>
    </row>
    <row r="18" spans="2:7" ht="12.95" customHeight="1" x14ac:dyDescent="0.25">
      <c r="B18" s="78"/>
      <c r="C18" s="95" t="s">
        <v>19</v>
      </c>
    </row>
    <row r="19" spans="2:7" ht="12.95" customHeight="1" x14ac:dyDescent="0.25">
      <c r="B19" s="84" t="s">
        <v>82</v>
      </c>
      <c r="C19" s="105">
        <f>C11*C13*C15*C17</f>
        <v>0</v>
      </c>
    </row>
    <row r="20" spans="2:7" ht="12.95" customHeight="1" x14ac:dyDescent="0.25">
      <c r="B20" s="81"/>
      <c r="C20" s="82"/>
    </row>
    <row r="21" spans="2:7" ht="12.95" customHeight="1" x14ac:dyDescent="0.25">
      <c r="B21" s="78" t="s">
        <v>95</v>
      </c>
      <c r="C21" s="94">
        <f>'Data Input and Results'!F64</f>
        <v>0</v>
      </c>
    </row>
    <row r="22" spans="2:7" ht="12.95" customHeight="1" x14ac:dyDescent="0.25">
      <c r="B22" s="78"/>
      <c r="C22" s="80" t="s">
        <v>18</v>
      </c>
    </row>
    <row r="23" spans="2:7" ht="12.95" customHeight="1" x14ac:dyDescent="0.25">
      <c r="B23" s="78" t="s">
        <v>96</v>
      </c>
      <c r="C23" s="94">
        <f>'Data Input and Results'!F86</f>
        <v>18250</v>
      </c>
    </row>
    <row r="24" spans="2:7" ht="12.95" customHeight="1" x14ac:dyDescent="0.25">
      <c r="B24" s="78"/>
      <c r="C24" s="93" t="s">
        <v>19</v>
      </c>
    </row>
    <row r="25" spans="2:7" ht="12.95" customHeight="1" x14ac:dyDescent="0.25">
      <c r="B25" s="78" t="s">
        <v>79</v>
      </c>
      <c r="C25" s="94">
        <f>C21/C23</f>
        <v>0</v>
      </c>
    </row>
    <row r="26" spans="2:7" ht="12.95" customHeight="1" x14ac:dyDescent="0.25">
      <c r="B26" s="78"/>
      <c r="C26" s="95" t="s">
        <v>20</v>
      </c>
      <c r="F26" s="146"/>
    </row>
    <row r="27" spans="2:7" ht="12.95" customHeight="1" x14ac:dyDescent="0.25">
      <c r="B27" s="78" t="s">
        <v>97</v>
      </c>
      <c r="C27" s="158">
        <f>'Data Input and Results'!F87</f>
        <v>0.06</v>
      </c>
    </row>
    <row r="28" spans="2:7" ht="12.95" customHeight="1" x14ac:dyDescent="0.25">
      <c r="B28" s="78"/>
      <c r="C28" s="80" t="s">
        <v>20</v>
      </c>
    </row>
    <row r="29" spans="2:7" ht="12.95" customHeight="1" x14ac:dyDescent="0.25">
      <c r="B29" s="78" t="s">
        <v>57</v>
      </c>
      <c r="C29" s="158">
        <f>'Data Input and Results'!F82</f>
        <v>5.2299999999999999E-2</v>
      </c>
    </row>
    <row r="30" spans="2:7" ht="12.95" customHeight="1" x14ac:dyDescent="0.25">
      <c r="B30" s="78"/>
      <c r="C30" s="93" t="s">
        <v>20</v>
      </c>
    </row>
    <row r="31" spans="2:7" ht="12.95" customHeight="1" x14ac:dyDescent="0.25">
      <c r="B31" s="78" t="s">
        <v>81</v>
      </c>
      <c r="C31" s="87">
        <f>'Data Input and Results'!F83+'Data Input and Results'!F84</f>
        <v>11190.476190476191</v>
      </c>
    </row>
    <row r="32" spans="2:7" ht="12.95" customHeight="1" x14ac:dyDescent="0.25">
      <c r="B32" s="78"/>
      <c r="C32" s="95" t="s">
        <v>19</v>
      </c>
    </row>
    <row r="33" spans="2:3" ht="12.95" customHeight="1" x14ac:dyDescent="0.25">
      <c r="B33" s="84" t="s">
        <v>98</v>
      </c>
      <c r="C33" s="105">
        <f>C25*C27*C29*C31</f>
        <v>0</v>
      </c>
    </row>
    <row r="34" spans="2:3" ht="12.95" customHeight="1" x14ac:dyDescent="0.25">
      <c r="B34" s="81"/>
      <c r="C34" s="82"/>
    </row>
    <row r="35" spans="2:3" ht="12.95" customHeight="1" x14ac:dyDescent="0.25">
      <c r="B35" s="78" t="s">
        <v>83</v>
      </c>
      <c r="C35" s="94">
        <f>'Data Input and Results'!F65</f>
        <v>0</v>
      </c>
    </row>
    <row r="36" spans="2:3" ht="12.95" customHeight="1" x14ac:dyDescent="0.25">
      <c r="B36" s="78"/>
      <c r="C36" s="80" t="s">
        <v>20</v>
      </c>
    </row>
    <row r="37" spans="2:3" ht="12.95" customHeight="1" x14ac:dyDescent="0.25">
      <c r="B37" s="78" t="s">
        <v>84</v>
      </c>
      <c r="C37" s="158">
        <f>'Data Input and Results'!F92</f>
        <v>0.3235294117647059</v>
      </c>
    </row>
    <row r="38" spans="2:3" ht="12.95" customHeight="1" x14ac:dyDescent="0.25">
      <c r="B38" s="78"/>
      <c r="C38" s="80" t="s">
        <v>18</v>
      </c>
    </row>
    <row r="39" spans="2:3" ht="12.95" customHeight="1" x14ac:dyDescent="0.25">
      <c r="B39" s="78" t="s">
        <v>85</v>
      </c>
      <c r="C39" s="94">
        <f>'Data Input and Results'!F93</f>
        <v>401500</v>
      </c>
    </row>
    <row r="40" spans="2:3" ht="12.95" customHeight="1" x14ac:dyDescent="0.25">
      <c r="B40" s="78"/>
      <c r="C40" s="93" t="s">
        <v>19</v>
      </c>
    </row>
    <row r="41" spans="2:3" ht="12.95" customHeight="1" x14ac:dyDescent="0.25">
      <c r="B41" s="78" t="s">
        <v>79</v>
      </c>
      <c r="C41" s="94">
        <f>C35*C37/C39</f>
        <v>0</v>
      </c>
    </row>
    <row r="42" spans="2:3" ht="12.95" customHeight="1" x14ac:dyDescent="0.25">
      <c r="B42" s="78"/>
      <c r="C42" s="95" t="s">
        <v>20</v>
      </c>
    </row>
    <row r="43" spans="2:3" ht="12.95" customHeight="1" x14ac:dyDescent="0.25">
      <c r="B43" s="78" t="s">
        <v>86</v>
      </c>
      <c r="C43" s="158">
        <f>'Data Input and Results'!F94</f>
        <v>0.1</v>
      </c>
    </row>
    <row r="44" spans="2:3" ht="12.95" customHeight="1" x14ac:dyDescent="0.25">
      <c r="B44" s="78"/>
      <c r="C44" s="80" t="s">
        <v>20</v>
      </c>
    </row>
    <row r="45" spans="2:3" ht="12.95" customHeight="1" x14ac:dyDescent="0.25">
      <c r="B45" s="78" t="s">
        <v>58</v>
      </c>
      <c r="C45" s="158">
        <f>'Data Input and Results'!F95</f>
        <v>0.41499999999999998</v>
      </c>
    </row>
    <row r="46" spans="2:3" ht="12.95" customHeight="1" x14ac:dyDescent="0.25">
      <c r="B46" s="78"/>
      <c r="C46" s="93" t="s">
        <v>20</v>
      </c>
    </row>
    <row r="47" spans="2:3" ht="12.95" customHeight="1" x14ac:dyDescent="0.25">
      <c r="B47" s="78" t="s">
        <v>87</v>
      </c>
      <c r="C47" s="87">
        <f>'Data Input and Results'!F96+'Data Input and Results'!F97</f>
        <v>5404.0895813047709</v>
      </c>
    </row>
    <row r="48" spans="2:3" ht="12.95" customHeight="1" x14ac:dyDescent="0.25">
      <c r="B48" s="78"/>
      <c r="C48" s="95" t="s">
        <v>19</v>
      </c>
    </row>
    <row r="49" spans="2:4" ht="12.95" customHeight="1" x14ac:dyDescent="0.25">
      <c r="B49" s="84" t="s">
        <v>88</v>
      </c>
      <c r="C49" s="105">
        <f>C41*C43*C45*C47*-1</f>
        <v>0</v>
      </c>
    </row>
    <row r="50" spans="2:4" ht="12.95" customHeight="1" x14ac:dyDescent="0.25">
      <c r="B50" s="81"/>
      <c r="C50" s="82"/>
    </row>
    <row r="51" spans="2:4" ht="12.95" customHeight="1" x14ac:dyDescent="0.25">
      <c r="B51" s="78" t="s">
        <v>63</v>
      </c>
      <c r="C51" s="93">
        <f>'Data Input and Results'!F66</f>
        <v>0</v>
      </c>
    </row>
    <row r="52" spans="2:4" ht="12.95" customHeight="1" x14ac:dyDescent="0.25">
      <c r="B52" s="78"/>
      <c r="C52" s="80" t="s">
        <v>18</v>
      </c>
    </row>
    <row r="53" spans="2:4" ht="12.95" customHeight="1" x14ac:dyDescent="0.25">
      <c r="B53" s="78" t="s">
        <v>89</v>
      </c>
      <c r="C53" s="94">
        <f>'Data Input and Results'!F99</f>
        <v>1865.5555555555557</v>
      </c>
    </row>
    <row r="54" spans="2:4" ht="12.95" customHeight="1" x14ac:dyDescent="0.25">
      <c r="B54" s="78"/>
      <c r="C54" s="93" t="s">
        <v>19</v>
      </c>
    </row>
    <row r="55" spans="2:4" s="7" customFormat="1" ht="12.95" customHeight="1" x14ac:dyDescent="0.25">
      <c r="B55" s="78" t="s">
        <v>79</v>
      </c>
      <c r="C55" s="94">
        <f>C51/C53</f>
        <v>0</v>
      </c>
      <c r="D55"/>
    </row>
    <row r="56" spans="2:4" ht="12.95" customHeight="1" x14ac:dyDescent="0.25">
      <c r="B56" s="78"/>
      <c r="C56" s="95" t="s">
        <v>20</v>
      </c>
    </row>
    <row r="57" spans="2:4" ht="12.95" customHeight="1" x14ac:dyDescent="0.25">
      <c r="B57" s="78" t="s">
        <v>90</v>
      </c>
      <c r="C57" s="158">
        <f>'Data Input and Results'!F100</f>
        <v>0.23</v>
      </c>
    </row>
    <row r="58" spans="2:4" ht="12.95" customHeight="1" x14ac:dyDescent="0.25">
      <c r="B58" s="78"/>
      <c r="C58" s="80" t="s">
        <v>20</v>
      </c>
    </row>
    <row r="59" spans="2:4" s="7" customFormat="1" ht="12.95" customHeight="1" x14ac:dyDescent="0.25">
      <c r="B59" s="78" t="s">
        <v>58</v>
      </c>
      <c r="C59" s="158">
        <f>'Data Input and Results'!F82</f>
        <v>5.2299999999999999E-2</v>
      </c>
      <c r="D59"/>
    </row>
    <row r="60" spans="2:4" ht="12.95" customHeight="1" x14ac:dyDescent="0.25">
      <c r="B60" s="78"/>
      <c r="C60" s="93" t="s">
        <v>20</v>
      </c>
    </row>
    <row r="61" spans="2:4" ht="12.95" customHeight="1" x14ac:dyDescent="0.25">
      <c r="B61" s="78" t="s">
        <v>87</v>
      </c>
      <c r="C61" s="87">
        <f>'Data Input and Results'!F83+'Data Input and Results'!F84</f>
        <v>11190.476190476191</v>
      </c>
    </row>
    <row r="62" spans="2:4" ht="12.95" customHeight="1" x14ac:dyDescent="0.25">
      <c r="B62" s="78"/>
      <c r="C62" s="95" t="s">
        <v>19</v>
      </c>
    </row>
    <row r="63" spans="2:4" ht="12.95" customHeight="1" x14ac:dyDescent="0.25">
      <c r="B63" s="84" t="s">
        <v>91</v>
      </c>
      <c r="C63" s="105">
        <f>C55*C57*C59*C61*-1</f>
        <v>0</v>
      </c>
    </row>
    <row r="64" spans="2:4" s="7" customFormat="1" ht="12.95" customHeight="1" x14ac:dyDescent="0.25">
      <c r="B64" s="81"/>
      <c r="C64" s="82"/>
    </row>
    <row r="65" spans="2:3" ht="12.95" customHeight="1" x14ac:dyDescent="0.25">
      <c r="B65" s="78" t="s">
        <v>64</v>
      </c>
      <c r="C65" s="94">
        <f>'Data Input and Results'!F67</f>
        <v>0</v>
      </c>
    </row>
    <row r="66" spans="2:3" ht="12.95" customHeight="1" x14ac:dyDescent="0.25">
      <c r="B66" s="78"/>
      <c r="C66" s="80" t="s">
        <v>20</v>
      </c>
    </row>
    <row r="67" spans="2:3" ht="12.95" customHeight="1" x14ac:dyDescent="0.25">
      <c r="B67" s="78" t="s">
        <v>92</v>
      </c>
      <c r="C67" s="158">
        <f>'Data Input and Results'!F105</f>
        <v>0.55721113297722802</v>
      </c>
    </row>
    <row r="68" spans="2:3" ht="12.95" customHeight="1" x14ac:dyDescent="0.25">
      <c r="B68" s="78"/>
      <c r="C68" s="80" t="s">
        <v>18</v>
      </c>
    </row>
    <row r="69" spans="2:3" ht="12.95" customHeight="1" x14ac:dyDescent="0.25">
      <c r="B69" s="78" t="s">
        <v>85</v>
      </c>
      <c r="C69" s="94">
        <f>'Data Input and Results'!F106</f>
        <v>14468.6</v>
      </c>
    </row>
    <row r="70" spans="2:3" s="7" customFormat="1" ht="12.95" customHeight="1" x14ac:dyDescent="0.25">
      <c r="B70" s="78"/>
      <c r="C70" s="93" t="s">
        <v>19</v>
      </c>
    </row>
    <row r="71" spans="2:3" ht="12.95" customHeight="1" x14ac:dyDescent="0.25">
      <c r="B71" s="78" t="s">
        <v>79</v>
      </c>
      <c r="C71" s="94">
        <f>C65*C67/C69</f>
        <v>0</v>
      </c>
    </row>
    <row r="72" spans="2:3" s="7" customFormat="1" ht="12.95" customHeight="1" x14ac:dyDescent="0.25">
      <c r="B72" s="78"/>
      <c r="C72" s="95" t="s">
        <v>20</v>
      </c>
    </row>
    <row r="73" spans="2:3" ht="12.95" customHeight="1" x14ac:dyDescent="0.25">
      <c r="B73" s="78" t="s">
        <v>93</v>
      </c>
      <c r="C73" s="158">
        <f>'Data Input and Results'!F107</f>
        <v>0.38</v>
      </c>
    </row>
    <row r="74" spans="2:3" ht="12.95" customHeight="1" x14ac:dyDescent="0.25">
      <c r="B74" s="78"/>
      <c r="C74" s="80" t="s">
        <v>20</v>
      </c>
    </row>
    <row r="75" spans="2:3" ht="12.95" customHeight="1" x14ac:dyDescent="0.25">
      <c r="B75" s="78" t="s">
        <v>58</v>
      </c>
      <c r="C75" s="158">
        <f>'Data Input and Results'!F95</f>
        <v>0.41499999999999998</v>
      </c>
    </row>
    <row r="76" spans="2:3" ht="12.95" customHeight="1" x14ac:dyDescent="0.25">
      <c r="B76" s="78"/>
      <c r="C76" s="93" t="s">
        <v>20</v>
      </c>
    </row>
    <row r="77" spans="2:3" ht="12.95" customHeight="1" x14ac:dyDescent="0.25">
      <c r="B77" s="78" t="s">
        <v>87</v>
      </c>
      <c r="C77" s="87">
        <f>'Data Input and Results'!F96+'Data Input and Results'!F97</f>
        <v>5404.0895813047709</v>
      </c>
    </row>
    <row r="78" spans="2:3" ht="12.95" customHeight="1" x14ac:dyDescent="0.25">
      <c r="B78" s="78"/>
      <c r="C78" s="95" t="s">
        <v>19</v>
      </c>
    </row>
    <row r="79" spans="2:3" s="7" customFormat="1" ht="12.95" customHeight="1" x14ac:dyDescent="0.25">
      <c r="B79" s="84" t="s">
        <v>94</v>
      </c>
      <c r="C79" s="105">
        <f>C71*C73*C75*C77*-1</f>
        <v>0</v>
      </c>
    </row>
    <row r="80" spans="2:3" ht="12.95" customHeight="1" x14ac:dyDescent="0.25">
      <c r="B80" s="81"/>
      <c r="C80" s="82"/>
    </row>
    <row r="81" spans="2:3" ht="12.95" customHeight="1" x14ac:dyDescent="0.25">
      <c r="B81" s="84" t="s">
        <v>188</v>
      </c>
      <c r="C81" s="105">
        <f>C19+C49+C63+C79+C33</f>
        <v>0</v>
      </c>
    </row>
    <row r="82" spans="2:3" ht="12.95" customHeight="1" x14ac:dyDescent="0.25"/>
    <row r="83" spans="2:3" ht="12.95" customHeight="1" x14ac:dyDescent="0.25"/>
    <row r="84" spans="2:3" ht="12.95" customHeight="1" x14ac:dyDescent="0.25"/>
    <row r="85" spans="2:3" ht="12.95" customHeight="1" x14ac:dyDescent="0.25"/>
    <row r="86" spans="2:3" ht="12.95" customHeight="1" x14ac:dyDescent="0.25"/>
    <row r="87" spans="2:3" ht="12.95" customHeight="1" x14ac:dyDescent="0.25"/>
    <row r="88" spans="2:3" ht="12.95" customHeight="1" x14ac:dyDescent="0.25"/>
    <row r="89" spans="2:3" ht="12.95" customHeight="1" x14ac:dyDescent="0.25"/>
    <row r="90" spans="2:3" ht="12.95" customHeight="1" x14ac:dyDescent="0.25"/>
    <row r="91" spans="2:3" ht="12.95" customHeight="1" x14ac:dyDescent="0.25"/>
    <row r="92" spans="2:3" ht="12.95" customHeight="1" x14ac:dyDescent="0.25"/>
    <row r="93" spans="2:3" ht="12.95" customHeight="1" x14ac:dyDescent="0.25"/>
    <row r="94" spans="2:3" ht="12.95" customHeight="1" x14ac:dyDescent="0.25"/>
    <row r="95" spans="2:3" ht="12.95" customHeight="1" x14ac:dyDescent="0.25"/>
    <row r="96" spans="2:3"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36" ht="12.95" customHeight="1" x14ac:dyDescent="0.25"/>
    <row r="137" ht="12.95" customHeight="1" x14ac:dyDescent="0.25"/>
    <row r="138" ht="12.95" customHeight="1" x14ac:dyDescent="0.25"/>
    <row r="139" ht="12.95" customHeight="1" x14ac:dyDescent="0.25"/>
    <row r="140" ht="12.95" customHeight="1" x14ac:dyDescent="0.25"/>
    <row r="141" ht="12.95" customHeight="1" x14ac:dyDescent="0.25"/>
    <row r="142" ht="12.95" customHeight="1" x14ac:dyDescent="0.25"/>
    <row r="143" ht="12.95" customHeight="1" x14ac:dyDescent="0.25"/>
    <row r="144" ht="12.95" customHeight="1" x14ac:dyDescent="0.25"/>
    <row r="145" ht="12.95" customHeight="1" x14ac:dyDescent="0.25"/>
    <row r="146" ht="12.95" customHeight="1" x14ac:dyDescent="0.25"/>
    <row r="147" ht="12.95" customHeight="1" x14ac:dyDescent="0.25"/>
    <row r="148" ht="12.95" customHeight="1" x14ac:dyDescent="0.25"/>
    <row r="149" ht="12.95" customHeight="1" x14ac:dyDescent="0.25"/>
    <row r="150" ht="12.95" customHeight="1" x14ac:dyDescent="0.25"/>
    <row r="151" ht="12.95" customHeight="1" x14ac:dyDescent="0.25"/>
    <row r="152" ht="12.95" customHeight="1" x14ac:dyDescent="0.25"/>
    <row r="153" ht="12.95" customHeight="1" x14ac:dyDescent="0.25"/>
    <row r="154" ht="12.95" customHeight="1" x14ac:dyDescent="0.25"/>
    <row r="155" ht="12.95" customHeight="1" x14ac:dyDescent="0.25"/>
    <row r="156" ht="12.95" customHeight="1" x14ac:dyDescent="0.25"/>
    <row r="157" ht="12.95" customHeight="1" x14ac:dyDescent="0.25"/>
    <row r="158" ht="12.95" customHeight="1" x14ac:dyDescent="0.25"/>
    <row r="159" ht="12.95" customHeight="1" x14ac:dyDescent="0.25"/>
    <row r="160" ht="12.95" customHeight="1" x14ac:dyDescent="0.25"/>
    <row r="161" ht="12.95" customHeight="1" x14ac:dyDescent="0.25"/>
    <row r="162" ht="12.95" customHeight="1" x14ac:dyDescent="0.25"/>
    <row r="163" ht="12.95" customHeight="1" x14ac:dyDescent="0.25"/>
    <row r="164" ht="12.95" customHeight="1" x14ac:dyDescent="0.25"/>
    <row r="165" ht="12.95" customHeight="1" x14ac:dyDescent="0.25"/>
    <row r="166" ht="12.95" customHeight="1" x14ac:dyDescent="0.25"/>
    <row r="167" ht="12.95" customHeight="1" x14ac:dyDescent="0.25"/>
    <row r="168" ht="12.95" customHeight="1" x14ac:dyDescent="0.25"/>
    <row r="169" ht="12.95" customHeight="1" x14ac:dyDescent="0.25"/>
    <row r="170" ht="12.95" customHeight="1" x14ac:dyDescent="0.25"/>
    <row r="171" ht="12.95" customHeight="1" x14ac:dyDescent="0.25"/>
    <row r="172" ht="12.95" customHeight="1" x14ac:dyDescent="0.25"/>
    <row r="173" ht="12.95" customHeight="1" x14ac:dyDescent="0.25"/>
    <row r="174" ht="12.95" customHeight="1" x14ac:dyDescent="0.25"/>
    <row r="175" ht="12.95" customHeight="1" x14ac:dyDescent="0.25"/>
    <row r="176" ht="12.95" customHeight="1" x14ac:dyDescent="0.25"/>
    <row r="177" ht="12.95" customHeight="1" x14ac:dyDescent="0.25"/>
    <row r="178" ht="12.95" customHeight="1" x14ac:dyDescent="0.25"/>
    <row r="179" ht="12.95" customHeight="1" x14ac:dyDescent="0.25"/>
    <row r="180" ht="12.95" customHeight="1" x14ac:dyDescent="0.25"/>
    <row r="181" ht="12.95" customHeight="1" x14ac:dyDescent="0.25"/>
    <row r="182" ht="12.95" customHeight="1" x14ac:dyDescent="0.25"/>
    <row r="183" ht="12.95" customHeight="1" x14ac:dyDescent="0.25"/>
    <row r="184" ht="12.95" customHeight="1" x14ac:dyDescent="0.25"/>
    <row r="185" ht="12.95" customHeight="1" x14ac:dyDescent="0.25"/>
    <row r="186" ht="12.95" customHeight="1" x14ac:dyDescent="0.25"/>
    <row r="187" ht="12.95" customHeight="1" x14ac:dyDescent="0.25"/>
    <row r="188" ht="12.95" customHeight="1" x14ac:dyDescent="0.25"/>
    <row r="189" ht="12.95" customHeight="1" x14ac:dyDescent="0.25"/>
    <row r="190" ht="12.95" customHeight="1" x14ac:dyDescent="0.25"/>
    <row r="191" ht="12.95" customHeight="1" x14ac:dyDescent="0.25"/>
    <row r="192" ht="12.95" customHeight="1" x14ac:dyDescent="0.25"/>
    <row r="193" ht="12.95" customHeight="1" x14ac:dyDescent="0.25"/>
    <row r="194" ht="12.95" customHeight="1" x14ac:dyDescent="0.25"/>
    <row r="195" ht="12.95" customHeight="1" x14ac:dyDescent="0.25"/>
    <row r="196" ht="12.95" customHeight="1" x14ac:dyDescent="0.25"/>
    <row r="197" ht="12.95" customHeight="1" x14ac:dyDescent="0.25"/>
    <row r="198" ht="12.95" customHeight="1" x14ac:dyDescent="0.25"/>
    <row r="199" ht="12.95" customHeight="1" x14ac:dyDescent="0.25"/>
    <row r="200" ht="12.95" customHeight="1" x14ac:dyDescent="0.25"/>
    <row r="201" ht="12.95" customHeight="1" x14ac:dyDescent="0.25"/>
    <row r="202" ht="12.95" customHeight="1" x14ac:dyDescent="0.25"/>
    <row r="203" ht="12.95" customHeight="1" x14ac:dyDescent="0.25"/>
    <row r="204" ht="12.95" customHeight="1" x14ac:dyDescent="0.25"/>
    <row r="205" ht="12.95" customHeight="1" x14ac:dyDescent="0.25"/>
    <row r="206" ht="12.95" customHeight="1" x14ac:dyDescent="0.25"/>
    <row r="207" ht="12.95" customHeight="1" x14ac:dyDescent="0.25"/>
    <row r="208" ht="12.95" customHeight="1" x14ac:dyDescent="0.25"/>
    <row r="209" ht="12.95" customHeight="1" x14ac:dyDescent="0.25"/>
    <row r="210" ht="12.95" customHeight="1" x14ac:dyDescent="0.25"/>
    <row r="211" ht="12.95" customHeight="1" x14ac:dyDescent="0.25"/>
    <row r="212" ht="12.95" customHeight="1" x14ac:dyDescent="0.25"/>
    <row r="213" ht="12.95" customHeight="1" x14ac:dyDescent="0.25"/>
  </sheetData>
  <mergeCells count="1">
    <mergeCell ref="B5:D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77C0B-5EF9-294D-97F2-559ACD7616B8}">
  <sheetPr>
    <tabColor rgb="FFE2A396"/>
  </sheetPr>
  <dimension ref="A2:G176"/>
  <sheetViews>
    <sheetView showGridLines="0" zoomScale="80" zoomScaleNormal="80" workbookViewId="0"/>
  </sheetViews>
  <sheetFormatPr defaultColWidth="0"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41.7109375" hidden="1" customWidth="1"/>
    <col min="7" max="7" width="17.28515625" hidden="1" customWidth="1"/>
    <col min="8" max="16384" width="11.42578125" hidden="1"/>
  </cols>
  <sheetData>
    <row r="2" spans="2:4" ht="15" customHeight="1" x14ac:dyDescent="0.25">
      <c r="B2" s="4" t="s">
        <v>47</v>
      </c>
      <c r="C2" s="2"/>
      <c r="D2" s="3"/>
    </row>
    <row r="3" spans="2:4" ht="15" customHeight="1" x14ac:dyDescent="0.25">
      <c r="B3" s="6" t="s">
        <v>45</v>
      </c>
      <c r="C3" s="5"/>
      <c r="D3" s="68" t="s">
        <v>8</v>
      </c>
    </row>
    <row r="4" spans="2:4" ht="15" customHeight="1" x14ac:dyDescent="0.25">
      <c r="B4" s="6" t="s">
        <v>46</v>
      </c>
      <c r="C4" s="5"/>
      <c r="D4" s="68" t="s">
        <v>9</v>
      </c>
    </row>
    <row r="5" spans="2:4" ht="39.950000000000003" customHeight="1" x14ac:dyDescent="0.25">
      <c r="B5" s="190" t="s">
        <v>194</v>
      </c>
      <c r="C5" s="190"/>
      <c r="D5" s="190"/>
    </row>
    <row r="6" spans="2:4" ht="12.95" customHeight="1" x14ac:dyDescent="0.25">
      <c r="B6" s="72" t="s">
        <v>10</v>
      </c>
      <c r="C6" s="72" t="s">
        <v>12</v>
      </c>
    </row>
    <row r="7" spans="2:4" ht="12.95" customHeight="1" x14ac:dyDescent="0.25">
      <c r="B7" s="78" t="s">
        <v>174</v>
      </c>
      <c r="C7" s="94">
        <f>'Data Input and Results'!F59</f>
        <v>0</v>
      </c>
    </row>
    <row r="8" spans="2:4" ht="12.95" customHeight="1" x14ac:dyDescent="0.25">
      <c r="B8" s="78"/>
      <c r="C8" s="80" t="s">
        <v>20</v>
      </c>
    </row>
    <row r="9" spans="2:4" ht="12.95" customHeight="1" x14ac:dyDescent="0.25">
      <c r="B9" s="78" t="s">
        <v>175</v>
      </c>
      <c r="C9" s="93">
        <f>'Data Input and Results'!F60</f>
        <v>0</v>
      </c>
    </row>
    <row r="10" spans="2:4" s="8" customFormat="1" ht="12.95" customHeight="1" x14ac:dyDescent="0.25">
      <c r="B10" s="78"/>
      <c r="C10" s="80" t="s">
        <v>19</v>
      </c>
    </row>
    <row r="11" spans="2:4" ht="12.95" customHeight="1" x14ac:dyDescent="0.25">
      <c r="B11" s="78" t="s">
        <v>176</v>
      </c>
      <c r="C11" s="88">
        <f>C9*C7</f>
        <v>0</v>
      </c>
    </row>
    <row r="12" spans="2:4" s="7" customFormat="1" ht="12.95" customHeight="1" x14ac:dyDescent="0.25">
      <c r="B12" s="78"/>
      <c r="C12" s="80" t="s">
        <v>18</v>
      </c>
    </row>
    <row r="13" spans="2:4" ht="12.95" customHeight="1" x14ac:dyDescent="0.25">
      <c r="B13" s="78" t="s">
        <v>177</v>
      </c>
      <c r="C13" s="170">
        <f>'Data Input and Results'!F61</f>
        <v>0</v>
      </c>
    </row>
    <row r="14" spans="2:4" ht="12.95" customHeight="1" x14ac:dyDescent="0.25">
      <c r="B14" s="78"/>
      <c r="C14" s="94" t="s">
        <v>20</v>
      </c>
    </row>
    <row r="15" spans="2:4" ht="12.95" customHeight="1" x14ac:dyDescent="0.25">
      <c r="B15" s="78" t="s">
        <v>72</v>
      </c>
      <c r="C15" s="87">
        <f>'Data Input and Results'!F111</f>
        <v>3568</v>
      </c>
    </row>
    <row r="16" spans="2:4" ht="12.95" customHeight="1" x14ac:dyDescent="0.25">
      <c r="B16" s="78"/>
      <c r="C16" s="95" t="s">
        <v>19</v>
      </c>
    </row>
    <row r="17" spans="2:3" ht="12.95" customHeight="1" x14ac:dyDescent="0.25">
      <c r="B17" s="84" t="s">
        <v>76</v>
      </c>
      <c r="C17" s="105" t="e">
        <f>C11/C13*C15*-1</f>
        <v>#DIV/0!</v>
      </c>
    </row>
    <row r="18" spans="2:3" ht="12.95" customHeight="1" x14ac:dyDescent="0.25">
      <c r="B18" s="96"/>
      <c r="C18" s="97"/>
    </row>
    <row r="19" spans="2:3" ht="12.95" customHeight="1" x14ac:dyDescent="0.25">
      <c r="B19" s="84" t="s">
        <v>189</v>
      </c>
      <c r="C19" s="105" t="e">
        <f>C17</f>
        <v>#DIV/0!</v>
      </c>
    </row>
    <row r="20" spans="2:3" ht="12.95" customHeight="1" x14ac:dyDescent="0.25"/>
    <row r="21" spans="2:3" ht="12.95" customHeight="1" x14ac:dyDescent="0.25"/>
    <row r="22" spans="2:3" ht="12.95" customHeight="1" x14ac:dyDescent="0.25"/>
    <row r="23" spans="2:3" ht="12.95" customHeight="1" x14ac:dyDescent="0.25"/>
    <row r="24" spans="2:3" ht="12.95" customHeight="1" x14ac:dyDescent="0.25"/>
    <row r="25" spans="2:3" ht="12.95" customHeight="1" x14ac:dyDescent="0.25"/>
    <row r="26" spans="2:3" ht="12.95" customHeight="1" x14ac:dyDescent="0.25"/>
    <row r="27" spans="2:3" ht="12.95" customHeight="1" x14ac:dyDescent="0.25"/>
    <row r="28" spans="2:3" ht="12.95" customHeight="1" x14ac:dyDescent="0.25"/>
    <row r="29" spans="2:3" ht="12.95" customHeight="1" x14ac:dyDescent="0.25"/>
    <row r="30" spans="2:3" ht="12.95" customHeight="1" x14ac:dyDescent="0.25">
      <c r="B30" s="83"/>
      <c r="C30" s="91"/>
    </row>
    <row r="31" spans="2:3" ht="12.95" customHeight="1" x14ac:dyDescent="0.25"/>
    <row r="32" spans="2:3" ht="12.95" customHeight="1" x14ac:dyDescent="0.25"/>
    <row r="33" spans="2:3" ht="12.95" customHeight="1" x14ac:dyDescent="0.25"/>
    <row r="34" spans="2:3" ht="12.95" customHeight="1" x14ac:dyDescent="0.25">
      <c r="B34" s="11"/>
      <c r="C34" s="14"/>
    </row>
    <row r="35" spans="2:3" ht="12.95" customHeight="1" x14ac:dyDescent="0.25">
      <c r="B35" s="11"/>
      <c r="C35" s="14"/>
    </row>
    <row r="36" spans="2:3" ht="12.95" customHeight="1" x14ac:dyDescent="0.25">
      <c r="B36" s="15"/>
      <c r="C36" s="14"/>
    </row>
    <row r="37" spans="2:3" ht="12.95" customHeight="1" x14ac:dyDescent="0.25">
      <c r="B37" s="11"/>
      <c r="C37" s="14"/>
    </row>
    <row r="38" spans="2:3" ht="12.95" customHeight="1" x14ac:dyDescent="0.25">
      <c r="B38" s="11"/>
      <c r="C38" s="14"/>
    </row>
    <row r="39" spans="2:3" ht="12.95" customHeight="1" x14ac:dyDescent="0.25">
      <c r="B39" s="11"/>
      <c r="C39" s="16"/>
    </row>
    <row r="40" spans="2:3" ht="12.95" customHeight="1" x14ac:dyDescent="0.25">
      <c r="B40" s="11"/>
      <c r="C40" s="14"/>
    </row>
    <row r="41" spans="2:3" ht="12.95" customHeight="1" x14ac:dyDescent="0.25">
      <c r="B41" s="11"/>
      <c r="C41" s="14"/>
    </row>
    <row r="42" spans="2:3" ht="12.95" customHeight="1" x14ac:dyDescent="0.25">
      <c r="B42" s="15"/>
      <c r="C42" s="14"/>
    </row>
    <row r="43" spans="2:3" ht="12.95" customHeight="1" x14ac:dyDescent="0.25">
      <c r="B43" s="11"/>
      <c r="C43" s="14"/>
    </row>
    <row r="44" spans="2:3" ht="12.95" customHeight="1" x14ac:dyDescent="0.25">
      <c r="B44" s="11"/>
      <c r="C44" s="17"/>
    </row>
    <row r="45" spans="2:3" ht="12.95" customHeight="1" x14ac:dyDescent="0.25">
      <c r="B45" s="11"/>
      <c r="C45" s="16"/>
    </row>
    <row r="46" spans="2:3" ht="12.95" customHeight="1" x14ac:dyDescent="0.25">
      <c r="B46" s="11"/>
      <c r="C46" s="14"/>
    </row>
    <row r="47" spans="2:3" ht="12.95" customHeight="1" x14ac:dyDescent="0.25">
      <c r="B47" s="11"/>
      <c r="C47" s="14"/>
    </row>
    <row r="48" spans="2:3" ht="12.95" customHeight="1" x14ac:dyDescent="0.25">
      <c r="B48" s="11"/>
      <c r="C48" s="14"/>
    </row>
    <row r="49" spans="2:3" ht="12.95" customHeight="1" x14ac:dyDescent="0.25">
      <c r="B49" s="11"/>
      <c r="C49" s="14"/>
    </row>
    <row r="50" spans="2:3" ht="12.95" customHeight="1" x14ac:dyDescent="0.25">
      <c r="B50" s="11"/>
      <c r="C50" s="14"/>
    </row>
    <row r="51" spans="2:3" ht="12.95" customHeight="1" x14ac:dyDescent="0.25">
      <c r="B51" s="11"/>
      <c r="C51" s="14"/>
    </row>
    <row r="52" spans="2:3" ht="12.95" customHeight="1" x14ac:dyDescent="0.25">
      <c r="B52" s="11"/>
      <c r="C52" s="17"/>
    </row>
    <row r="53" spans="2:3" s="7" customFormat="1" ht="12.95" customHeight="1" x14ac:dyDescent="0.25">
      <c r="B53" s="11"/>
      <c r="C53" s="16"/>
    </row>
    <row r="54" spans="2:3" ht="12.95" customHeight="1" x14ac:dyDescent="0.25">
      <c r="B54" s="11"/>
      <c r="C54" s="14"/>
    </row>
    <row r="55" spans="2:3" ht="12.95" customHeight="1" x14ac:dyDescent="0.25">
      <c r="B55" s="11"/>
      <c r="C55" s="18"/>
    </row>
    <row r="56" spans="2:3" ht="12.95" customHeight="1" x14ac:dyDescent="0.25">
      <c r="B56" s="11"/>
      <c r="C56" s="14"/>
    </row>
    <row r="57" spans="2:3" s="7" customFormat="1" ht="12.95" customHeight="1" x14ac:dyDescent="0.25">
      <c r="B57" s="11"/>
      <c r="C57" s="14"/>
    </row>
    <row r="58" spans="2:3" ht="12.95" customHeight="1" x14ac:dyDescent="0.25">
      <c r="B58" s="11"/>
      <c r="C58" s="14"/>
    </row>
    <row r="59" spans="2:3" ht="12.95" customHeight="1" x14ac:dyDescent="0.25">
      <c r="B59" s="11"/>
      <c r="C59" s="14"/>
    </row>
    <row r="60" spans="2:3" ht="12.95" customHeight="1" x14ac:dyDescent="0.25">
      <c r="B60" s="11"/>
      <c r="C60" s="14"/>
    </row>
    <row r="61" spans="2:3" ht="12.95" customHeight="1" x14ac:dyDescent="0.25">
      <c r="B61" s="11"/>
      <c r="C61" s="14"/>
    </row>
    <row r="62" spans="2:3" ht="12.95" customHeight="1" x14ac:dyDescent="0.25">
      <c r="B62" s="11"/>
      <c r="C62" s="14"/>
    </row>
    <row r="63" spans="2:3" s="7" customFormat="1" ht="12.95" customHeight="1" x14ac:dyDescent="0.25">
      <c r="B63" s="11"/>
      <c r="C63" s="14"/>
    </row>
    <row r="64" spans="2:3" ht="12.95" customHeight="1" x14ac:dyDescent="0.25">
      <c r="B64" s="15"/>
      <c r="C64" s="19"/>
    </row>
    <row r="65" spans="2:3" ht="12.95" customHeight="1" x14ac:dyDescent="0.25">
      <c r="B65" s="11"/>
      <c r="C65" s="12"/>
    </row>
    <row r="66" spans="2:3" ht="12.95" customHeight="1" x14ac:dyDescent="0.25">
      <c r="B66" s="20"/>
      <c r="C66" s="20"/>
    </row>
    <row r="67" spans="2:3" ht="12.95" customHeight="1" x14ac:dyDescent="0.25">
      <c r="B67" s="20"/>
      <c r="C67" s="20"/>
    </row>
    <row r="68" spans="2:3" ht="12.95" customHeight="1" x14ac:dyDescent="0.25">
      <c r="B68" s="20"/>
      <c r="C68" s="20"/>
    </row>
    <row r="69" spans="2:3" s="7" customFormat="1" ht="12.95" customHeight="1" x14ac:dyDescent="0.25">
      <c r="B69"/>
      <c r="C69"/>
    </row>
    <row r="70" spans="2:3" ht="12.95" customHeight="1" x14ac:dyDescent="0.25"/>
    <row r="71" spans="2:3" s="7" customFormat="1" ht="12.95" customHeight="1" x14ac:dyDescent="0.25">
      <c r="B71"/>
      <c r="C71"/>
    </row>
    <row r="72" spans="2:3" ht="12.95" customHeight="1" x14ac:dyDescent="0.25"/>
    <row r="73" spans="2:3" ht="12.95" customHeight="1" x14ac:dyDescent="0.25"/>
    <row r="74" spans="2:3" ht="12.95" customHeight="1" x14ac:dyDescent="0.25"/>
    <row r="75" spans="2:3" ht="12.95" customHeight="1" x14ac:dyDescent="0.25"/>
    <row r="76" spans="2:3" ht="12.95" customHeight="1" x14ac:dyDescent="0.25"/>
    <row r="77" spans="2:3" ht="12.95" customHeight="1" x14ac:dyDescent="0.25"/>
    <row r="78" spans="2:3" ht="12.95" customHeight="1" x14ac:dyDescent="0.25"/>
    <row r="79" spans="2:3" s="7" customFormat="1" ht="12.95" customHeight="1" x14ac:dyDescent="0.25">
      <c r="B79"/>
      <c r="C79"/>
    </row>
    <row r="80" spans="2:3" ht="12.95" customHeight="1" x14ac:dyDescent="0.25"/>
    <row r="81" spans="2:3" s="7" customFormat="1" ht="12.95" customHeight="1" x14ac:dyDescent="0.25">
      <c r="B81"/>
      <c r="C81"/>
    </row>
    <row r="82" spans="2:3" ht="12.95" customHeight="1" x14ac:dyDescent="0.25"/>
    <row r="83" spans="2:3" ht="12.95" customHeight="1" x14ac:dyDescent="0.25"/>
    <row r="84" spans="2:3" ht="12.95" customHeight="1" x14ac:dyDescent="0.25"/>
    <row r="85" spans="2:3" s="7" customFormat="1" ht="12.95" customHeight="1" x14ac:dyDescent="0.25">
      <c r="B85"/>
      <c r="C85"/>
    </row>
    <row r="86" spans="2:3" ht="12.95" customHeight="1" x14ac:dyDescent="0.25"/>
    <row r="87" spans="2:3" ht="12.95" customHeight="1" x14ac:dyDescent="0.25"/>
    <row r="88" spans="2:3" ht="12.95" customHeight="1" x14ac:dyDescent="0.25"/>
    <row r="89" spans="2:3" ht="12.95" customHeight="1" x14ac:dyDescent="0.25"/>
    <row r="90" spans="2:3" ht="12.95" customHeight="1" x14ac:dyDescent="0.25"/>
    <row r="91" spans="2:3" ht="12.95" customHeight="1" x14ac:dyDescent="0.25"/>
    <row r="92" spans="2:3" ht="12.95" customHeight="1" x14ac:dyDescent="0.25"/>
    <row r="93" spans="2:3" ht="12.95" customHeight="1" x14ac:dyDescent="0.25"/>
    <row r="94" spans="2:3" ht="12.95" customHeight="1" x14ac:dyDescent="0.25"/>
    <row r="95" spans="2:3" ht="12.95" customHeight="1" x14ac:dyDescent="0.25"/>
    <row r="96" spans="2:3"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36" ht="12.95" customHeight="1" x14ac:dyDescent="0.25"/>
    <row r="137" ht="12.95" customHeight="1" x14ac:dyDescent="0.25"/>
    <row r="138" ht="12.95" customHeight="1" x14ac:dyDescent="0.25"/>
    <row r="139" ht="12.95" customHeight="1" x14ac:dyDescent="0.25"/>
    <row r="140" ht="12.95" customHeight="1" x14ac:dyDescent="0.25"/>
    <row r="141" ht="12.95" customHeight="1" x14ac:dyDescent="0.25"/>
    <row r="142" ht="12.95" customHeight="1" x14ac:dyDescent="0.25"/>
    <row r="143" ht="12.95" customHeight="1" x14ac:dyDescent="0.25"/>
    <row r="144" ht="12.95" customHeight="1" x14ac:dyDescent="0.25"/>
    <row r="145" ht="12.95" customHeight="1" x14ac:dyDescent="0.25"/>
    <row r="146" ht="12.95" customHeight="1" x14ac:dyDescent="0.25"/>
    <row r="147" ht="12.95" customHeight="1" x14ac:dyDescent="0.25"/>
    <row r="148" ht="12.95" customHeight="1" x14ac:dyDescent="0.25"/>
    <row r="149" ht="12.95" customHeight="1" x14ac:dyDescent="0.25"/>
    <row r="150" ht="12.95" customHeight="1" x14ac:dyDescent="0.25"/>
    <row r="151" ht="12.95" customHeight="1" x14ac:dyDescent="0.25"/>
    <row r="152" ht="12.95" customHeight="1" x14ac:dyDescent="0.25"/>
    <row r="153" ht="12.95" customHeight="1" x14ac:dyDescent="0.25"/>
    <row r="154" ht="12.95" customHeight="1" x14ac:dyDescent="0.25"/>
    <row r="155" ht="12.95" customHeight="1" x14ac:dyDescent="0.25"/>
    <row r="156" ht="12.95" customHeight="1" x14ac:dyDescent="0.25"/>
    <row r="157" ht="12.95" customHeight="1" x14ac:dyDescent="0.25"/>
    <row r="158" ht="12.95" customHeight="1" x14ac:dyDescent="0.25"/>
    <row r="159" ht="12.95" customHeight="1" x14ac:dyDescent="0.25"/>
    <row r="160" ht="12.95" customHeight="1" x14ac:dyDescent="0.25"/>
    <row r="161" ht="12.95" customHeight="1" x14ac:dyDescent="0.25"/>
    <row r="162" ht="12.95" customHeight="1" x14ac:dyDescent="0.25"/>
    <row r="163" ht="12.95" customHeight="1" x14ac:dyDescent="0.25"/>
    <row r="164" ht="12.95" customHeight="1" x14ac:dyDescent="0.25"/>
    <row r="165" ht="12.95" customHeight="1" x14ac:dyDescent="0.25"/>
    <row r="166" ht="12.95" customHeight="1" x14ac:dyDescent="0.25"/>
    <row r="167" ht="12.95" customHeight="1" x14ac:dyDescent="0.25"/>
    <row r="168" ht="12.95" customHeight="1" x14ac:dyDescent="0.25"/>
    <row r="169" ht="12.95" customHeight="1" x14ac:dyDescent="0.25"/>
    <row r="170" ht="12.95" customHeight="1" x14ac:dyDescent="0.25"/>
    <row r="171" ht="12.95" customHeight="1" x14ac:dyDescent="0.25"/>
    <row r="172" ht="12.95" customHeight="1" x14ac:dyDescent="0.25"/>
    <row r="173" ht="12.95" customHeight="1" x14ac:dyDescent="0.25"/>
    <row r="174" ht="12.95" customHeight="1" x14ac:dyDescent="0.25"/>
    <row r="175" ht="12.95" customHeight="1" x14ac:dyDescent="0.25"/>
    <row r="176" ht="12.95" customHeight="1" x14ac:dyDescent="0.25"/>
  </sheetData>
  <mergeCells count="1">
    <mergeCell ref="B5:D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EAC23-24A6-B846-9CC0-27FD48BFBDCB}">
  <sheetPr>
    <tabColor rgb="FFE2A396"/>
  </sheetPr>
  <dimension ref="A2:E149"/>
  <sheetViews>
    <sheetView showGridLines="0" zoomScale="80" zoomScaleNormal="80" workbookViewId="0"/>
  </sheetViews>
  <sheetFormatPr defaultColWidth="0" defaultRowHeight="15" x14ac:dyDescent="0.25"/>
  <cols>
    <col min="1" max="1" width="4.28515625" customWidth="1"/>
    <col min="2" max="2" width="47.28515625" customWidth="1"/>
    <col min="3" max="3" width="31.140625" customWidth="1"/>
    <col min="4" max="4" width="31.28515625" bestFit="1" customWidth="1"/>
    <col min="5" max="5" width="11.42578125" customWidth="1"/>
    <col min="6" max="16384" width="11.42578125" hidden="1"/>
  </cols>
  <sheetData>
    <row r="2" spans="2:4" ht="15" customHeight="1" x14ac:dyDescent="0.25">
      <c r="B2" s="4" t="s">
        <v>47</v>
      </c>
      <c r="C2" s="2"/>
      <c r="D2" s="3"/>
    </row>
    <row r="3" spans="2:4" ht="15" customHeight="1" x14ac:dyDescent="0.25">
      <c r="B3" s="6" t="s">
        <v>45</v>
      </c>
      <c r="C3" s="5"/>
      <c r="D3" s="68" t="s">
        <v>8</v>
      </c>
    </row>
    <row r="4" spans="2:4" ht="15" customHeight="1" x14ac:dyDescent="0.25">
      <c r="B4" s="6" t="s">
        <v>46</v>
      </c>
      <c r="C4" s="5"/>
      <c r="D4" s="68" t="s">
        <v>9</v>
      </c>
    </row>
    <row r="5" spans="2:4" ht="39.950000000000003" customHeight="1" x14ac:dyDescent="0.25">
      <c r="B5" s="190" t="s">
        <v>194</v>
      </c>
      <c r="C5" s="190"/>
      <c r="D5" s="190"/>
    </row>
    <row r="6" spans="2:4" ht="12.95" customHeight="1" x14ac:dyDescent="0.25">
      <c r="B6" s="72" t="s">
        <v>10</v>
      </c>
      <c r="C6" s="72" t="s">
        <v>12</v>
      </c>
    </row>
    <row r="7" spans="2:4" ht="12.95" customHeight="1" x14ac:dyDescent="0.25">
      <c r="B7" s="9" t="s">
        <v>23</v>
      </c>
      <c r="C7" s="21" t="s">
        <v>178</v>
      </c>
    </row>
    <row r="8" spans="2:4" ht="12.95" customHeight="1" x14ac:dyDescent="0.25">
      <c r="B8" s="10" t="s">
        <v>190</v>
      </c>
      <c r="C8" s="22">
        <v>0</v>
      </c>
    </row>
    <row r="9" spans="2:4" ht="12.95" customHeight="1" x14ac:dyDescent="0.25"/>
    <row r="10" spans="2:4" ht="12.95" customHeight="1" x14ac:dyDescent="0.25"/>
    <row r="11" spans="2:4" ht="12.95" customHeight="1" x14ac:dyDescent="0.25"/>
    <row r="12" spans="2:4" ht="12.95" customHeight="1" x14ac:dyDescent="0.25"/>
    <row r="13" spans="2:4" ht="12.95" customHeight="1" x14ac:dyDescent="0.25"/>
    <row r="14" spans="2:4" ht="12.95" customHeight="1" x14ac:dyDescent="0.25"/>
    <row r="15" spans="2:4" ht="12.95" customHeight="1" x14ac:dyDescent="0.25">
      <c r="B15" s="11"/>
      <c r="C15" s="14"/>
    </row>
    <row r="16" spans="2:4" ht="12.95" customHeight="1" x14ac:dyDescent="0.25">
      <c r="B16" s="11"/>
      <c r="C16" s="14"/>
    </row>
    <row r="17" spans="2:3" ht="12.95" customHeight="1" x14ac:dyDescent="0.25">
      <c r="B17" s="11"/>
      <c r="C17" s="14"/>
    </row>
    <row r="18" spans="2:3" ht="12.95" customHeight="1" x14ac:dyDescent="0.25">
      <c r="B18" s="15"/>
      <c r="C18" s="14"/>
    </row>
    <row r="19" spans="2:3" ht="12.95" customHeight="1" x14ac:dyDescent="0.25">
      <c r="B19" s="11"/>
      <c r="C19" s="14"/>
    </row>
    <row r="20" spans="2:3" ht="12.95" customHeight="1" x14ac:dyDescent="0.25">
      <c r="B20" s="11"/>
      <c r="C20" s="14"/>
    </row>
    <row r="21" spans="2:3" ht="12.95" customHeight="1" x14ac:dyDescent="0.25">
      <c r="B21" s="11"/>
      <c r="C21" s="16"/>
    </row>
    <row r="22" spans="2:3" ht="12.95" customHeight="1" x14ac:dyDescent="0.25">
      <c r="B22" s="11"/>
      <c r="C22" s="14"/>
    </row>
    <row r="23" spans="2:3" ht="12.95" customHeight="1" x14ac:dyDescent="0.25">
      <c r="B23" s="11"/>
      <c r="C23" s="14"/>
    </row>
    <row r="24" spans="2:3" ht="12.95" customHeight="1" x14ac:dyDescent="0.25">
      <c r="B24" s="15"/>
      <c r="C24" s="14"/>
    </row>
    <row r="25" spans="2:3" ht="12.95" customHeight="1" x14ac:dyDescent="0.25">
      <c r="B25" s="11"/>
      <c r="C25" s="14"/>
    </row>
    <row r="26" spans="2:3" ht="12.95" customHeight="1" x14ac:dyDescent="0.25">
      <c r="B26" s="11"/>
      <c r="C26" s="17"/>
    </row>
    <row r="27" spans="2:3" ht="12.95" customHeight="1" x14ac:dyDescent="0.25">
      <c r="B27" s="11"/>
      <c r="C27" s="16"/>
    </row>
    <row r="28" spans="2:3" ht="12.95" customHeight="1" x14ac:dyDescent="0.25">
      <c r="B28" s="11"/>
      <c r="C28" s="14"/>
    </row>
    <row r="29" spans="2:3" ht="12.95" customHeight="1" x14ac:dyDescent="0.25">
      <c r="B29" s="11"/>
      <c r="C29" s="14"/>
    </row>
    <row r="30" spans="2:3" ht="12.95" customHeight="1" x14ac:dyDescent="0.25">
      <c r="B30" s="11"/>
      <c r="C30" s="14"/>
    </row>
    <row r="31" spans="2:3" ht="12.95" customHeight="1" x14ac:dyDescent="0.25">
      <c r="B31" s="11"/>
      <c r="C31" s="14"/>
    </row>
    <row r="32" spans="2:3" ht="12.95" customHeight="1" x14ac:dyDescent="0.25">
      <c r="B32" s="11"/>
      <c r="C32" s="14"/>
    </row>
    <row r="33" spans="2:3" ht="12.95" customHeight="1" x14ac:dyDescent="0.25">
      <c r="B33" s="11"/>
      <c r="C33" s="14"/>
    </row>
    <row r="34" spans="2:3" ht="12.95" customHeight="1" x14ac:dyDescent="0.25">
      <c r="B34" s="11"/>
      <c r="C34" s="17"/>
    </row>
    <row r="35" spans="2:3" s="7" customFormat="1" ht="12.95" customHeight="1" x14ac:dyDescent="0.25">
      <c r="B35" s="11"/>
      <c r="C35" s="16"/>
    </row>
    <row r="36" spans="2:3" ht="12.95" customHeight="1" x14ac:dyDescent="0.25">
      <c r="B36" s="11"/>
      <c r="C36" s="14"/>
    </row>
    <row r="37" spans="2:3" ht="12.95" customHeight="1" x14ac:dyDescent="0.25">
      <c r="B37" s="11"/>
      <c r="C37" s="18"/>
    </row>
    <row r="38" spans="2:3" ht="12.95" customHeight="1" x14ac:dyDescent="0.25">
      <c r="B38" s="11"/>
      <c r="C38" s="14"/>
    </row>
    <row r="39" spans="2:3" s="7" customFormat="1" ht="12.95" customHeight="1" x14ac:dyDescent="0.25">
      <c r="B39" s="11"/>
      <c r="C39" s="14"/>
    </row>
    <row r="40" spans="2:3" ht="12.95" customHeight="1" x14ac:dyDescent="0.25">
      <c r="B40" s="11"/>
      <c r="C40" s="14"/>
    </row>
    <row r="41" spans="2:3" ht="12.95" customHeight="1" x14ac:dyDescent="0.25">
      <c r="B41" s="11"/>
      <c r="C41" s="14"/>
    </row>
    <row r="42" spans="2:3" ht="12.95" customHeight="1" x14ac:dyDescent="0.25">
      <c r="B42" s="11"/>
      <c r="C42" s="14"/>
    </row>
    <row r="43" spans="2:3" ht="12.95" customHeight="1" x14ac:dyDescent="0.25">
      <c r="B43" s="11"/>
      <c r="C43" s="14"/>
    </row>
    <row r="44" spans="2:3" ht="12.95" customHeight="1" x14ac:dyDescent="0.25">
      <c r="B44" s="11"/>
      <c r="C44" s="14"/>
    </row>
    <row r="45" spans="2:3" s="7" customFormat="1" ht="12.95" customHeight="1" x14ac:dyDescent="0.25">
      <c r="B45" s="11"/>
      <c r="C45" s="14"/>
    </row>
    <row r="46" spans="2:3" ht="12.95" customHeight="1" x14ac:dyDescent="0.25">
      <c r="B46" s="15"/>
      <c r="C46" s="19"/>
    </row>
    <row r="47" spans="2:3" ht="12.95" customHeight="1" x14ac:dyDescent="0.25">
      <c r="B47" s="11"/>
      <c r="C47" s="12"/>
    </row>
    <row r="48" spans="2:3" ht="12.95" customHeight="1" x14ac:dyDescent="0.25">
      <c r="B48" s="20"/>
      <c r="C48" s="20"/>
    </row>
    <row r="49" spans="2:3" ht="12.95" customHeight="1" x14ac:dyDescent="0.25">
      <c r="B49" s="20"/>
      <c r="C49" s="20"/>
    </row>
    <row r="50" spans="2:3" ht="12.95" customHeight="1" x14ac:dyDescent="0.25">
      <c r="B50" s="20"/>
      <c r="C50" s="20"/>
    </row>
    <row r="51" spans="2:3" s="7" customFormat="1" ht="12.95" customHeight="1" x14ac:dyDescent="0.25">
      <c r="B51"/>
      <c r="C51"/>
    </row>
    <row r="52" spans="2:3" ht="12.95" customHeight="1" x14ac:dyDescent="0.25"/>
    <row r="53" spans="2:3" s="7" customFormat="1" ht="12.95" customHeight="1" x14ac:dyDescent="0.25">
      <c r="B53"/>
      <c r="C53"/>
    </row>
    <row r="54" spans="2:3" ht="12.95" customHeight="1" x14ac:dyDescent="0.25"/>
    <row r="55" spans="2:3" ht="12.95" customHeight="1" x14ac:dyDescent="0.25"/>
    <row r="56" spans="2:3" ht="12.95" customHeight="1" x14ac:dyDescent="0.25"/>
    <row r="57" spans="2:3" ht="12.95" customHeight="1" x14ac:dyDescent="0.25"/>
    <row r="58" spans="2:3" ht="12.95" customHeight="1" x14ac:dyDescent="0.25"/>
    <row r="59" spans="2:3" ht="12.95" customHeight="1" x14ac:dyDescent="0.25"/>
    <row r="60" spans="2:3" ht="12.95" customHeight="1" x14ac:dyDescent="0.25"/>
    <row r="61" spans="2:3" s="7" customFormat="1" ht="12.95" customHeight="1" x14ac:dyDescent="0.25">
      <c r="B61"/>
      <c r="C61"/>
    </row>
    <row r="62" spans="2:3" ht="12.95" customHeight="1" x14ac:dyDescent="0.25"/>
    <row r="63" spans="2:3" s="7" customFormat="1" ht="12.95" customHeight="1" x14ac:dyDescent="0.25">
      <c r="B63"/>
      <c r="C63"/>
    </row>
    <row r="64" spans="2:3" ht="12.95" customHeight="1" x14ac:dyDescent="0.25"/>
    <row r="65" spans="2:3" ht="12.95" customHeight="1" x14ac:dyDescent="0.25"/>
    <row r="66" spans="2:3" ht="12.95" customHeight="1" x14ac:dyDescent="0.25"/>
    <row r="67" spans="2:3" s="7" customFormat="1" ht="12.95" customHeight="1" x14ac:dyDescent="0.25">
      <c r="B67"/>
      <c r="C67"/>
    </row>
    <row r="68" spans="2:3" ht="12.95" customHeight="1" x14ac:dyDescent="0.25"/>
    <row r="69" spans="2:3" ht="12.95" customHeight="1" x14ac:dyDescent="0.25"/>
    <row r="70" spans="2:3" ht="12.95" customHeight="1" x14ac:dyDescent="0.25"/>
    <row r="71" spans="2:3" ht="12.95" customHeight="1" x14ac:dyDescent="0.25"/>
    <row r="72" spans="2:3" ht="12.95" customHeight="1" x14ac:dyDescent="0.25"/>
    <row r="73" spans="2:3" ht="12.95" customHeight="1" x14ac:dyDescent="0.25"/>
    <row r="74" spans="2:3" ht="12.95" customHeight="1" x14ac:dyDescent="0.25"/>
    <row r="75" spans="2:3" ht="12.95" customHeight="1" x14ac:dyDescent="0.25"/>
    <row r="76" spans="2:3" ht="12.95" customHeight="1" x14ac:dyDescent="0.25"/>
    <row r="77" spans="2:3" ht="12.95" customHeight="1" x14ac:dyDescent="0.25"/>
    <row r="78" spans="2:3" ht="12.95" customHeight="1" x14ac:dyDescent="0.25"/>
    <row r="79" spans="2:3" ht="12.95" customHeight="1" x14ac:dyDescent="0.25"/>
    <row r="80" spans="2:3" ht="12.95" customHeight="1" x14ac:dyDescent="0.25"/>
    <row r="81" ht="12.95" customHeight="1" x14ac:dyDescent="0.25"/>
    <row r="82" ht="12.95" customHeight="1" x14ac:dyDescent="0.25"/>
    <row r="83" ht="12.95" customHeight="1" x14ac:dyDescent="0.25"/>
    <row r="84" ht="12.95" customHeight="1" x14ac:dyDescent="0.25"/>
    <row r="85" ht="12.95" customHeight="1" x14ac:dyDescent="0.25"/>
    <row r="86" ht="12.95" customHeight="1" x14ac:dyDescent="0.25"/>
    <row r="87" ht="12.95" customHeight="1" x14ac:dyDescent="0.25"/>
    <row r="88" ht="12.95" customHeight="1" x14ac:dyDescent="0.25"/>
    <row r="89" ht="12.95" customHeight="1" x14ac:dyDescent="0.25"/>
    <row r="90" ht="12.95" customHeight="1" x14ac:dyDescent="0.25"/>
    <row r="91" ht="12.95" customHeight="1" x14ac:dyDescent="0.25"/>
    <row r="92" ht="12.95" customHeight="1" x14ac:dyDescent="0.25"/>
    <row r="93" ht="12.95" customHeight="1" x14ac:dyDescent="0.25"/>
    <row r="94" ht="12.95" customHeight="1" x14ac:dyDescent="0.25"/>
    <row r="95" ht="12.95" customHeight="1" x14ac:dyDescent="0.25"/>
    <row r="96"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36" ht="12.95" customHeight="1" x14ac:dyDescent="0.25"/>
    <row r="137" ht="12.95" customHeight="1" x14ac:dyDescent="0.25"/>
    <row r="138" ht="12.95" customHeight="1" x14ac:dyDescent="0.25"/>
    <row r="139" ht="12.95" customHeight="1" x14ac:dyDescent="0.25"/>
    <row r="140" ht="12.95" customHeight="1" x14ac:dyDescent="0.25"/>
    <row r="141" ht="12.95" customHeight="1" x14ac:dyDescent="0.25"/>
    <row r="142" ht="12.95" customHeight="1" x14ac:dyDescent="0.25"/>
    <row r="143" ht="12.95" customHeight="1" x14ac:dyDescent="0.25"/>
    <row r="144" ht="12.95" customHeight="1" x14ac:dyDescent="0.25"/>
    <row r="145" ht="12.95" customHeight="1" x14ac:dyDescent="0.25"/>
    <row r="146" ht="12.95" customHeight="1" x14ac:dyDescent="0.25"/>
    <row r="147" ht="12.95" customHeight="1" x14ac:dyDescent="0.25"/>
    <row r="148" ht="12.95" customHeight="1" x14ac:dyDescent="0.25"/>
    <row r="149" ht="12.95" customHeight="1" x14ac:dyDescent="0.25"/>
  </sheetData>
  <mergeCells count="1">
    <mergeCell ref="B5:D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98C31-D749-EA41-9056-8AD9366F28B1}">
  <sheetPr>
    <tabColor rgb="FFFFFFCC"/>
  </sheetPr>
  <dimension ref="A2:G148"/>
  <sheetViews>
    <sheetView showGridLines="0" zoomScale="80" zoomScaleNormal="80" workbookViewId="0"/>
  </sheetViews>
  <sheetFormatPr defaultColWidth="0"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14.5703125" hidden="1" customWidth="1"/>
    <col min="7" max="7" width="8.140625" hidden="1" customWidth="1"/>
    <col min="8" max="16384" width="11.42578125" hidden="1"/>
  </cols>
  <sheetData>
    <row r="2" spans="2:7" ht="15" customHeight="1" x14ac:dyDescent="0.25">
      <c r="B2" s="60" t="s">
        <v>47</v>
      </c>
      <c r="C2" s="61"/>
      <c r="D2" s="62"/>
    </row>
    <row r="3" spans="2:7" ht="15" customHeight="1" x14ac:dyDescent="0.25">
      <c r="B3" s="65" t="s">
        <v>45</v>
      </c>
      <c r="C3" s="66"/>
      <c r="D3" s="67" t="s">
        <v>8</v>
      </c>
    </row>
    <row r="4" spans="2:7" ht="15" customHeight="1" x14ac:dyDescent="0.25">
      <c r="B4" s="65" t="s">
        <v>46</v>
      </c>
      <c r="C4" s="66"/>
      <c r="D4" s="67" t="s">
        <v>9</v>
      </c>
    </row>
    <row r="5" spans="2:7" ht="39.950000000000003" customHeight="1" x14ac:dyDescent="0.25">
      <c r="B5" s="190" t="s">
        <v>194</v>
      </c>
      <c r="C5" s="190"/>
      <c r="D5" s="190"/>
    </row>
    <row r="6" spans="2:7" ht="12.95" customHeight="1" x14ac:dyDescent="0.25">
      <c r="B6" s="75" t="s">
        <v>10</v>
      </c>
      <c r="C6" s="75" t="s">
        <v>12</v>
      </c>
    </row>
    <row r="7" spans="2:7" ht="12.95" customHeight="1" x14ac:dyDescent="0.25">
      <c r="B7" s="78" t="s">
        <v>105</v>
      </c>
      <c r="C7" s="88">
        <f>'Data Input and Results'!F68</f>
        <v>0</v>
      </c>
    </row>
    <row r="8" spans="2:7" ht="12.95" customHeight="1" x14ac:dyDescent="0.25">
      <c r="B8" s="78"/>
      <c r="C8" s="87" t="s">
        <v>20</v>
      </c>
    </row>
    <row r="9" spans="2:7" ht="12.95" customHeight="1" x14ac:dyDescent="0.25">
      <c r="B9" s="78" t="s">
        <v>106</v>
      </c>
      <c r="C9" s="99">
        <f>'Data Input and Results'!F112*-1</f>
        <v>-114</v>
      </c>
    </row>
    <row r="10" spans="2:7" s="8" customFormat="1" ht="12.95" customHeight="1" x14ac:dyDescent="0.25">
      <c r="B10" s="78"/>
      <c r="C10" s="88" t="s">
        <v>19</v>
      </c>
      <c r="G10"/>
    </row>
    <row r="11" spans="2:7" s="7" customFormat="1" ht="12.95" customHeight="1" x14ac:dyDescent="0.25">
      <c r="B11" s="63" t="s">
        <v>191</v>
      </c>
      <c r="C11" s="64">
        <f>C7*C9</f>
        <v>0</v>
      </c>
      <c r="G11"/>
    </row>
    <row r="12" spans="2:7" ht="12.95" customHeight="1" x14ac:dyDescent="0.25"/>
    <row r="13" spans="2:7" ht="12.95" customHeight="1" x14ac:dyDescent="0.25"/>
    <row r="14" spans="2:7" ht="12.95" customHeight="1" x14ac:dyDescent="0.25"/>
    <row r="15" spans="2:7" ht="12.95" customHeight="1" x14ac:dyDescent="0.25"/>
    <row r="16" spans="2:7" ht="12.95" customHeight="1" x14ac:dyDescent="0.25"/>
    <row r="17" spans="2:6" ht="12.95" customHeight="1" x14ac:dyDescent="0.25"/>
    <row r="18" spans="2:6" ht="12.95" customHeight="1" x14ac:dyDescent="0.25"/>
    <row r="19" spans="2:6" ht="12.95" customHeight="1" x14ac:dyDescent="0.25"/>
    <row r="20" spans="2:6" ht="12.95" customHeight="1" x14ac:dyDescent="0.25">
      <c r="B20" s="83"/>
      <c r="C20" s="91"/>
    </row>
    <row r="21" spans="2:6" ht="12.95" customHeight="1" x14ac:dyDescent="0.25"/>
    <row r="22" spans="2:6" ht="12.95" customHeight="1" x14ac:dyDescent="0.25"/>
    <row r="23" spans="2:6" ht="12.95" customHeight="1" x14ac:dyDescent="0.25">
      <c r="B23" s="15"/>
      <c r="C23" s="14"/>
    </row>
    <row r="24" spans="2:6" ht="12.95" customHeight="1" x14ac:dyDescent="0.25">
      <c r="B24" s="11"/>
      <c r="C24" s="14"/>
      <c r="E24" s="100"/>
      <c r="F24" s="101"/>
    </row>
    <row r="25" spans="2:6" ht="12.95" customHeight="1" x14ac:dyDescent="0.25">
      <c r="B25" s="11"/>
      <c r="C25" s="14"/>
      <c r="E25" s="100"/>
      <c r="F25" s="102"/>
    </row>
    <row r="26" spans="2:6" ht="12.95" customHeight="1" x14ac:dyDescent="0.25">
      <c r="B26" s="11"/>
      <c r="C26" s="16"/>
      <c r="E26" s="100"/>
      <c r="F26" s="101"/>
    </row>
    <row r="27" spans="2:6" ht="12.95" customHeight="1" x14ac:dyDescent="0.25">
      <c r="B27" s="11"/>
      <c r="C27" s="14"/>
      <c r="E27" s="100"/>
      <c r="F27" s="101"/>
    </row>
    <row r="28" spans="2:6" ht="12.95" customHeight="1" x14ac:dyDescent="0.25">
      <c r="B28" s="11"/>
      <c r="C28" s="14"/>
      <c r="E28" s="103"/>
      <c r="F28" s="101"/>
    </row>
    <row r="29" spans="2:6" ht="12.95" customHeight="1" x14ac:dyDescent="0.25">
      <c r="B29" s="15"/>
      <c r="C29" s="14"/>
    </row>
    <row r="30" spans="2:6" ht="12.95" customHeight="1" x14ac:dyDescent="0.25">
      <c r="B30" s="11"/>
      <c r="C30" s="14"/>
    </row>
    <row r="31" spans="2:6" ht="12.95" customHeight="1" x14ac:dyDescent="0.25">
      <c r="B31" s="11"/>
      <c r="C31" s="17"/>
    </row>
    <row r="32" spans="2:6" ht="12.95" customHeight="1" x14ac:dyDescent="0.25">
      <c r="B32" s="11"/>
      <c r="C32" s="16"/>
    </row>
    <row r="33" spans="2:3" ht="12.95" customHeight="1" x14ac:dyDescent="0.25">
      <c r="B33" s="11"/>
      <c r="C33" s="14"/>
    </row>
    <row r="34" spans="2:3" ht="12.95" customHeight="1" x14ac:dyDescent="0.25">
      <c r="B34" s="11"/>
      <c r="C34" s="14"/>
    </row>
    <row r="35" spans="2:3" ht="12.95" customHeight="1" x14ac:dyDescent="0.25">
      <c r="B35" s="11"/>
      <c r="C35" s="14"/>
    </row>
    <row r="36" spans="2:3" ht="12.95" customHeight="1" x14ac:dyDescent="0.25">
      <c r="B36" s="11"/>
      <c r="C36" s="14"/>
    </row>
    <row r="37" spans="2:3" ht="12.95" customHeight="1" x14ac:dyDescent="0.25">
      <c r="B37" s="11"/>
      <c r="C37" s="14"/>
    </row>
    <row r="38" spans="2:3" ht="12.95" customHeight="1" x14ac:dyDescent="0.25">
      <c r="B38" s="11"/>
      <c r="C38" s="14"/>
    </row>
    <row r="39" spans="2:3" ht="12.95" customHeight="1" x14ac:dyDescent="0.25">
      <c r="B39" s="11"/>
      <c r="C39" s="17"/>
    </row>
    <row r="40" spans="2:3" s="7" customFormat="1" ht="12.95" customHeight="1" x14ac:dyDescent="0.25">
      <c r="B40" s="11"/>
      <c r="C40" s="16"/>
    </row>
    <row r="41" spans="2:3" ht="12.95" customHeight="1" x14ac:dyDescent="0.25">
      <c r="B41" s="11"/>
      <c r="C41" s="14"/>
    </row>
    <row r="42" spans="2:3" ht="12.95" customHeight="1" x14ac:dyDescent="0.25">
      <c r="B42" s="11"/>
      <c r="C42" s="18"/>
    </row>
    <row r="43" spans="2:3" ht="12.95" customHeight="1" x14ac:dyDescent="0.25">
      <c r="B43" s="11"/>
      <c r="C43" s="14"/>
    </row>
    <row r="44" spans="2:3" s="7" customFormat="1" ht="12.95" customHeight="1" x14ac:dyDescent="0.25">
      <c r="B44" s="11"/>
      <c r="C44" s="14"/>
    </row>
    <row r="45" spans="2:3" ht="12.95" customHeight="1" x14ac:dyDescent="0.25">
      <c r="B45" s="11"/>
      <c r="C45" s="14"/>
    </row>
    <row r="46" spans="2:3" ht="12.95" customHeight="1" x14ac:dyDescent="0.25">
      <c r="B46" s="11"/>
      <c r="C46" s="14"/>
    </row>
    <row r="47" spans="2:3" ht="12.95" customHeight="1" x14ac:dyDescent="0.25">
      <c r="B47" s="11"/>
      <c r="C47" s="14"/>
    </row>
    <row r="48" spans="2:3" ht="12.95" customHeight="1" x14ac:dyDescent="0.25">
      <c r="B48" s="11"/>
      <c r="C48" s="14"/>
    </row>
    <row r="49" spans="2:3" ht="12.95" customHeight="1" x14ac:dyDescent="0.25">
      <c r="B49" s="11"/>
      <c r="C49" s="14"/>
    </row>
    <row r="50" spans="2:3" s="7" customFormat="1" ht="12.95" customHeight="1" x14ac:dyDescent="0.25">
      <c r="B50" s="11"/>
      <c r="C50" s="14"/>
    </row>
    <row r="51" spans="2:3" ht="12.95" customHeight="1" x14ac:dyDescent="0.25">
      <c r="B51" s="15"/>
      <c r="C51" s="19"/>
    </row>
    <row r="52" spans="2:3" ht="12.95" customHeight="1" x14ac:dyDescent="0.25">
      <c r="B52" s="11"/>
      <c r="C52" s="12"/>
    </row>
    <row r="53" spans="2:3" ht="12.95" customHeight="1" x14ac:dyDescent="0.25">
      <c r="B53" s="20"/>
      <c r="C53" s="20"/>
    </row>
    <row r="54" spans="2:3" ht="12.95" customHeight="1" x14ac:dyDescent="0.25">
      <c r="B54" s="20"/>
      <c r="C54" s="20"/>
    </row>
    <row r="55" spans="2:3" ht="12.95" customHeight="1" x14ac:dyDescent="0.25">
      <c r="B55" s="20"/>
      <c r="C55" s="20"/>
    </row>
    <row r="56" spans="2:3" s="7" customFormat="1" ht="12.95" customHeight="1" x14ac:dyDescent="0.25">
      <c r="B56"/>
      <c r="C56"/>
    </row>
    <row r="57" spans="2:3" ht="12.95" customHeight="1" x14ac:dyDescent="0.25"/>
    <row r="58" spans="2:3" s="7" customFormat="1" ht="12.95" customHeight="1" x14ac:dyDescent="0.25">
      <c r="B58"/>
      <c r="C58"/>
    </row>
    <row r="59" spans="2:3" ht="12.95" customHeight="1" x14ac:dyDescent="0.25"/>
    <row r="60" spans="2:3" ht="12.95" customHeight="1" x14ac:dyDescent="0.25"/>
    <row r="61" spans="2:3" ht="12.95" customHeight="1" x14ac:dyDescent="0.25"/>
    <row r="62" spans="2:3" ht="12.95" customHeight="1" x14ac:dyDescent="0.25"/>
    <row r="63" spans="2:3" ht="12.95" customHeight="1" x14ac:dyDescent="0.25"/>
    <row r="64" spans="2:3" ht="12.95" customHeight="1" x14ac:dyDescent="0.25"/>
    <row r="65" spans="2:3" ht="12.95" customHeight="1" x14ac:dyDescent="0.25"/>
    <row r="66" spans="2:3" s="7" customFormat="1" ht="12.95" customHeight="1" x14ac:dyDescent="0.25">
      <c r="B66"/>
      <c r="C66"/>
    </row>
    <row r="67" spans="2:3" ht="12.95" customHeight="1" x14ac:dyDescent="0.25"/>
    <row r="68" spans="2:3" s="7" customFormat="1" ht="12.95" customHeight="1" x14ac:dyDescent="0.25">
      <c r="B68"/>
      <c r="C68"/>
    </row>
    <row r="69" spans="2:3" ht="12.95" customHeight="1" x14ac:dyDescent="0.25"/>
    <row r="70" spans="2:3" ht="12.95" customHeight="1" x14ac:dyDescent="0.25"/>
    <row r="71" spans="2:3" ht="12.95" customHeight="1" x14ac:dyDescent="0.25"/>
    <row r="72" spans="2:3" s="7" customFormat="1" ht="12.95" customHeight="1" x14ac:dyDescent="0.25">
      <c r="B72"/>
      <c r="C72"/>
    </row>
    <row r="73" spans="2:3" ht="12.95" customHeight="1" x14ac:dyDescent="0.25"/>
    <row r="74" spans="2:3" ht="12.95" customHeight="1" x14ac:dyDescent="0.25"/>
    <row r="75" spans="2:3" ht="12.95" customHeight="1" x14ac:dyDescent="0.25"/>
    <row r="76" spans="2:3" ht="12.95" customHeight="1" x14ac:dyDescent="0.25"/>
    <row r="77" spans="2:3" ht="12.95" customHeight="1" x14ac:dyDescent="0.25"/>
    <row r="78" spans="2:3" ht="12.95" customHeight="1" x14ac:dyDescent="0.25"/>
    <row r="79" spans="2:3" ht="12.95" customHeight="1" x14ac:dyDescent="0.25"/>
    <row r="80" spans="2:3" ht="12.95" customHeight="1" x14ac:dyDescent="0.25"/>
    <row r="81" ht="12.95" customHeight="1" x14ac:dyDescent="0.25"/>
    <row r="82" ht="12.95" customHeight="1" x14ac:dyDescent="0.25"/>
    <row r="83" ht="12.95" customHeight="1" x14ac:dyDescent="0.25"/>
    <row r="84" ht="12.95" customHeight="1" x14ac:dyDescent="0.25"/>
    <row r="85" ht="12.95" customHeight="1" x14ac:dyDescent="0.25"/>
    <row r="86" ht="12.95" customHeight="1" x14ac:dyDescent="0.25"/>
    <row r="87" ht="12.95" customHeight="1" x14ac:dyDescent="0.25"/>
    <row r="88" ht="12.95" customHeight="1" x14ac:dyDescent="0.25"/>
    <row r="89" ht="12.95" customHeight="1" x14ac:dyDescent="0.25"/>
    <row r="90" ht="12.95" customHeight="1" x14ac:dyDescent="0.25"/>
    <row r="91" ht="12.95" customHeight="1" x14ac:dyDescent="0.25"/>
    <row r="92" ht="12.95" customHeight="1" x14ac:dyDescent="0.25"/>
    <row r="93" ht="12.95" customHeight="1" x14ac:dyDescent="0.25"/>
    <row r="94" ht="12.95" customHeight="1" x14ac:dyDescent="0.25"/>
    <row r="95" ht="12.95" customHeight="1" x14ac:dyDescent="0.25"/>
    <row r="96"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36" ht="12.95" customHeight="1" x14ac:dyDescent="0.25"/>
    <row r="137" ht="12.95" customHeight="1" x14ac:dyDescent="0.25"/>
    <row r="138" ht="12.95" customHeight="1" x14ac:dyDescent="0.25"/>
    <row r="139" ht="12.95" customHeight="1" x14ac:dyDescent="0.25"/>
    <row r="140" ht="12.95" customHeight="1" x14ac:dyDescent="0.25"/>
    <row r="141" ht="12.95" customHeight="1" x14ac:dyDescent="0.25"/>
    <row r="142" ht="12.95" customHeight="1" x14ac:dyDescent="0.25"/>
    <row r="143" ht="12.95" customHeight="1" x14ac:dyDescent="0.25"/>
    <row r="144" ht="12.95" customHeight="1" x14ac:dyDescent="0.25"/>
    <row r="145" ht="12.95" customHeight="1" x14ac:dyDescent="0.25"/>
    <row r="146" ht="12.95" customHeight="1" x14ac:dyDescent="0.25"/>
    <row r="147" ht="12.95" customHeight="1" x14ac:dyDescent="0.25"/>
    <row r="148" ht="12.95" customHeight="1" x14ac:dyDescent="0.25"/>
  </sheetData>
  <mergeCells count="1">
    <mergeCell ref="B5:D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45C3B902415B4A832A38E2D536BCBF" ma:contentTypeVersion="8" ma:contentTypeDescription="Create a new document." ma:contentTypeScope="" ma:versionID="7f46c813ed8eba6d99d2d6607137ae0a">
  <xsd:schema xmlns:xsd="http://www.w3.org/2001/XMLSchema" xmlns:xs="http://www.w3.org/2001/XMLSchema" xmlns:p="http://schemas.microsoft.com/office/2006/metadata/properties" xmlns:ns2="53749597-08b2-480a-9987-8dc99663f934" targetNamespace="http://schemas.microsoft.com/office/2006/metadata/properties" ma:root="true" ma:fieldsID="4a6305a350d626ca94428547b882ca6a" ns2:_="">
    <xsd:import namespace="53749597-08b2-480a-9987-8dc99663f93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749597-08b2-480a-9987-8dc99663f9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C29CABD-E741-4D78-9686-F3563C1BFEB4}"/>
</file>

<file path=customXml/itemProps2.xml><?xml version="1.0" encoding="utf-8"?>
<ds:datastoreItem xmlns:ds="http://schemas.openxmlformats.org/officeDocument/2006/customXml" ds:itemID="{2A3A2250-C672-4124-8926-A2F34971C63B}"/>
</file>

<file path=customXml/itemProps3.xml><?xml version="1.0" encoding="utf-8"?>
<ds:datastoreItem xmlns:ds="http://schemas.openxmlformats.org/officeDocument/2006/customXml" ds:itemID="{73309932-590D-49F7-8A3E-55444E166A9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Cover Page</vt:lpstr>
      <vt:lpstr>Data Input and Results</vt:lpstr>
      <vt:lpstr>Access_Affordability</vt:lpstr>
      <vt:lpstr>Access_Underserved</vt:lpstr>
      <vt:lpstr>Quality_Basic Need</vt:lpstr>
      <vt:lpstr>Quality_Effectiveness</vt:lpstr>
      <vt:lpstr>Quality_Health and Safety</vt:lpstr>
      <vt:lpstr>Optionality</vt:lpstr>
      <vt:lpstr>Environmental_Use Phase</vt:lpstr>
      <vt:lpstr>Environmental_End of Life</vt:lpstr>
      <vt:lpstr>Ex. Company A+B Data and Result</vt:lpstr>
      <vt:lpstr>Ex. Access_Affordability</vt:lpstr>
      <vt:lpstr>Ex. Access_Underserved</vt:lpstr>
      <vt:lpstr>Ex. Quality_Basic Need</vt:lpstr>
      <vt:lpstr>Ex. Quality_Effectiveness</vt:lpstr>
      <vt:lpstr>Ex. Quality_Health and Safety</vt:lpstr>
      <vt:lpstr>Ex. Optionality</vt:lpstr>
      <vt:lpstr>Ex. Environmental_Use Phase</vt:lpstr>
      <vt:lpstr>Ex. Environmental_End of Life</vt:lpstr>
    </vt:vector>
  </TitlesOfParts>
  <Company>Harvard Business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Trinh</dc:creator>
  <cp:lastModifiedBy>Ryan Daulton</cp:lastModifiedBy>
  <cp:lastPrinted>2022-05-05T17:53:08Z</cp:lastPrinted>
  <dcterms:created xsi:type="dcterms:W3CDTF">2019-10-23T21:19:37Z</dcterms:created>
  <dcterms:modified xsi:type="dcterms:W3CDTF">2022-06-07T13:33:51Z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0x0101002645C3B902415B4A832A38E2D536BCBF</vt:lpwstr>
  </property>
</Properties>
</file>